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4485" yWindow="-285" windowWidth="19440" windowHeight="11790"/>
  </bookViews>
  <sheets>
    <sheet name="REKAPITULACE" sheetId="2" r:id="rId1"/>
    <sheet name="KÁCENÍ" sheetId="3" r:id="rId2"/>
    <sheet name="OŠETŘENÍ" sheetId="13" r:id="rId3"/>
    <sheet name="VÝSADBA A ÚDRŽBA KEŘŮ" sheetId="9" r:id="rId4"/>
    <sheet name="TRÁVNÍK" sheetId="12" r:id="rId5"/>
  </sheets>
  <definedNames>
    <definedName name="_10Excel_BuiltIn_Print_Area_3_1_1_1_1_1" localSheetId="4">#REF!</definedName>
    <definedName name="_10Excel_BuiltIn_Print_Area_3_1_1_1_1_1" localSheetId="3">#REF!</definedName>
    <definedName name="_10Excel_BuiltIn_Print_Area_3_1_1_1_1_1">#REF!</definedName>
    <definedName name="_11Excel_BuiltIn_Print_Area_4_1" localSheetId="4">#REF!</definedName>
    <definedName name="_11Excel_BuiltIn_Print_Area_4_1" localSheetId="3">#REF!</definedName>
    <definedName name="_11Excel_BuiltIn_Print_Area_4_1">#REF!</definedName>
    <definedName name="_12Excel_BuiltIn_Print_Area_4_1_1" localSheetId="4">#REF!</definedName>
    <definedName name="_12Excel_BuiltIn_Print_Area_4_1_1" localSheetId="3">#REF!</definedName>
    <definedName name="_12Excel_BuiltIn_Print_Area_4_1_1">#REF!</definedName>
    <definedName name="_13Excel_BuiltIn_Print_Area_5_1_1" localSheetId="4">#REF!</definedName>
    <definedName name="_13Excel_BuiltIn_Print_Area_5_1_1" localSheetId="3">#REF!</definedName>
    <definedName name="_13Excel_BuiltIn_Print_Area_5_1_1">#REF!</definedName>
    <definedName name="_14Excel_BuiltIn_Print_Area_6_1" localSheetId="4">#REF!</definedName>
    <definedName name="_14Excel_BuiltIn_Print_Area_6_1" localSheetId="3">#REF!</definedName>
    <definedName name="_14Excel_BuiltIn_Print_Area_6_1">#REF!</definedName>
    <definedName name="_15Excel_BuiltIn_Print_Area_6_1_1_1" localSheetId="4">#REF!</definedName>
    <definedName name="_15Excel_BuiltIn_Print_Area_6_1_1_1" localSheetId="3">#REF!</definedName>
    <definedName name="_15Excel_BuiltIn_Print_Area_6_1_1_1">#REF!</definedName>
    <definedName name="_16Excel_BuiltIn_Print_Area_7_1" localSheetId="4">#REF!</definedName>
    <definedName name="_16Excel_BuiltIn_Print_Area_7_1" localSheetId="3">#REF!</definedName>
    <definedName name="_16Excel_BuiltIn_Print_Area_7_1">#REF!</definedName>
    <definedName name="_17Excel_BuiltIn_Print_Area_7_1_1" localSheetId="4">#REF!</definedName>
    <definedName name="_17Excel_BuiltIn_Print_Area_7_1_1" localSheetId="3">#REF!</definedName>
    <definedName name="_17Excel_BuiltIn_Print_Area_7_1_1">#REF!</definedName>
    <definedName name="_18Excel_BuiltIn_Print_Area_8_1_1_1_1" localSheetId="4">#REF!</definedName>
    <definedName name="_18Excel_BuiltIn_Print_Area_8_1_1_1_1" localSheetId="3">#REF!</definedName>
    <definedName name="_18Excel_BuiltIn_Print_Area_8_1_1_1_1">#REF!</definedName>
    <definedName name="_19Excel_BuiltIn_Print_Area_9_1_1" localSheetId="4">#REF!</definedName>
    <definedName name="_19Excel_BuiltIn_Print_Area_9_1_1" localSheetId="3">#REF!</definedName>
    <definedName name="_19Excel_BuiltIn_Print_Area_9_1_1">#REF!</definedName>
    <definedName name="_1Excel_BuiltIn_Print_Area_1_1" localSheetId="4">#REF!</definedName>
    <definedName name="_1Excel_BuiltIn_Print_Area_1_1" localSheetId="3">#REF!</definedName>
    <definedName name="_1Excel_BuiltIn_Print_Area_1_1">#REF!</definedName>
    <definedName name="_2Excel_BuiltIn_Print_Area_1_1_1_1_1_1" localSheetId="4">#REF!</definedName>
    <definedName name="_2Excel_BuiltIn_Print_Area_1_1_1_1_1_1" localSheetId="3">#REF!</definedName>
    <definedName name="_2Excel_BuiltIn_Print_Area_1_1_1_1_1_1">#REF!</definedName>
    <definedName name="_3Excel_BuiltIn_Print_Area_1_1_1_1_1_1_1_1" localSheetId="4">#REF!</definedName>
    <definedName name="_3Excel_BuiltIn_Print_Area_1_1_1_1_1_1_1_1" localSheetId="3">#REF!</definedName>
    <definedName name="_3Excel_BuiltIn_Print_Area_1_1_1_1_1_1_1_1">#REF!</definedName>
    <definedName name="_4Excel_BuiltIn_Print_Area_13_1" localSheetId="4">#REF!</definedName>
    <definedName name="_4Excel_BuiltIn_Print_Area_13_1" localSheetId="3">#REF!</definedName>
    <definedName name="_4Excel_BuiltIn_Print_Area_13_1">#REF!</definedName>
    <definedName name="_5Excel_BuiltIn_Print_Area_2_1" localSheetId="4">#REF!</definedName>
    <definedName name="_5Excel_BuiltIn_Print_Area_2_1" localSheetId="3">#REF!</definedName>
    <definedName name="_5Excel_BuiltIn_Print_Area_2_1">#REF!</definedName>
    <definedName name="_6Excel_BuiltIn_Print_Area_2_1_1" localSheetId="4">#REF!</definedName>
    <definedName name="_6Excel_BuiltIn_Print_Area_2_1_1" localSheetId="3">#REF!</definedName>
    <definedName name="_6Excel_BuiltIn_Print_Area_2_1_1">#REF!</definedName>
    <definedName name="_7Excel_BuiltIn_Print_Area_3_1" localSheetId="4">#REF!</definedName>
    <definedName name="_7Excel_BuiltIn_Print_Area_3_1" localSheetId="3">#REF!</definedName>
    <definedName name="_7Excel_BuiltIn_Print_Area_3_1">#REF!</definedName>
    <definedName name="_8Excel_BuiltIn_Print_Area_3_1_1" localSheetId="4">#REF!</definedName>
    <definedName name="_8Excel_BuiltIn_Print_Area_3_1_1" localSheetId="3">#REF!</definedName>
    <definedName name="_8Excel_BuiltIn_Print_Area_3_1_1">#REF!</definedName>
    <definedName name="_9Excel_BuiltIn_Print_Area_3_1_1_1_1" localSheetId="4">#REF!</definedName>
    <definedName name="_9Excel_BuiltIn_Print_Area_3_1_1_1_1" localSheetId="3">#REF!</definedName>
    <definedName name="_9Excel_BuiltIn_Print_Area_3_1_1_1_1">#REF!</definedName>
    <definedName name="_xlnm._FilterDatabase" localSheetId="2" hidden="1">OŠETŘENÍ!$A$2:$K$8</definedName>
    <definedName name="E_1" localSheetId="4">#REF!</definedName>
    <definedName name="E_1" localSheetId="3">#REF!</definedName>
    <definedName name="E_1">#REF!</definedName>
    <definedName name="E_3" localSheetId="4">#REF!</definedName>
    <definedName name="E_3">#REF!</definedName>
    <definedName name="Excel_9" localSheetId="4">#REF!</definedName>
    <definedName name="Excel_9" localSheetId="3">#REF!</definedName>
    <definedName name="Excel_9">#REF!</definedName>
    <definedName name="Excel_BuiltIn_Print_Area_1_1" localSheetId="4">#REF!</definedName>
    <definedName name="Excel_BuiltIn_Print_Area_1_1" localSheetId="3">#REF!</definedName>
    <definedName name="Excel_BuiltIn_Print_Area_1_1">#REF!</definedName>
    <definedName name="Excel_BuiltIn_Print_Area_1_1_1" localSheetId="4">#REF!</definedName>
    <definedName name="Excel_BuiltIn_Print_Area_1_1_1" localSheetId="3">#REF!</definedName>
    <definedName name="Excel_BuiltIn_Print_Area_1_1_1">#REF!</definedName>
    <definedName name="Excel_BuiltIn_Print_Area_1_1_1_1" localSheetId="4">#REF!</definedName>
    <definedName name="Excel_BuiltIn_Print_Area_1_1_1_1" localSheetId="3">#REF!</definedName>
    <definedName name="Excel_BuiltIn_Print_Area_1_1_1_1">#REF!</definedName>
    <definedName name="Excel_BuiltIn_Print_Area_1_1_1_1_1" localSheetId="4">#REF!</definedName>
    <definedName name="Excel_BuiltIn_Print_Area_1_1_1_1_1" localSheetId="3">#REF!</definedName>
    <definedName name="Excel_BuiltIn_Print_Area_1_1_1_1_1">#REF!</definedName>
    <definedName name="Excel_BuiltIn_Print_Area_1_1_1_1_1_1" localSheetId="4">#REF!</definedName>
    <definedName name="Excel_BuiltIn_Print_Area_1_1_1_1_1_1" localSheetId="3">#REF!</definedName>
    <definedName name="Excel_BuiltIn_Print_Area_1_1_1_1_1_1">#REF!</definedName>
    <definedName name="Excel_BuiltIn_Print_Area_1_1_1_1_1_1_1">"$#REF!.$A$1:$E$142"</definedName>
    <definedName name="Excel_BuiltIn_Print_Area_1_1_1_1_1_1_1_1" localSheetId="4">#REF!</definedName>
    <definedName name="Excel_BuiltIn_Print_Area_1_1_1_1_1_1_1_1" localSheetId="3">#REF!</definedName>
    <definedName name="Excel_BuiltIn_Print_Area_1_1_1_1_1_1_1_1">#REF!</definedName>
    <definedName name="Excel_BuiltIn_Print_Area_1_1_1_1_1_1_1_1_1" localSheetId="4">#REF!</definedName>
    <definedName name="Excel_BuiltIn_Print_Area_1_1_1_1_1_1_1_1_1" localSheetId="3">#REF!</definedName>
    <definedName name="Excel_BuiltIn_Print_Area_1_1_1_1_1_1_1_1_1">#REF!</definedName>
    <definedName name="Excel_BuiltIn_Print_Area_10_1" localSheetId="4">#REF!</definedName>
    <definedName name="Excel_BuiltIn_Print_Area_10_1" localSheetId="3">#REF!</definedName>
    <definedName name="Excel_BuiltIn_Print_Area_10_1">#REF!</definedName>
    <definedName name="Excel_BuiltIn_Print_Area_10_1_1" localSheetId="4">#REF!</definedName>
    <definedName name="Excel_BuiltIn_Print_Area_10_1_1" localSheetId="3">#REF!</definedName>
    <definedName name="Excel_BuiltIn_Print_Area_10_1_1">#REF!</definedName>
    <definedName name="Excel_BuiltIn_Print_Area_10_1_1_1" localSheetId="4">#REF!</definedName>
    <definedName name="Excel_BuiltIn_Print_Area_10_1_1_1" localSheetId="3">#REF!</definedName>
    <definedName name="Excel_BuiltIn_Print_Area_10_1_1_1">#REF!</definedName>
    <definedName name="Excel_BuiltIn_Print_Area_11" localSheetId="4">#REF!</definedName>
    <definedName name="Excel_BuiltIn_Print_Area_11" localSheetId="3">#REF!</definedName>
    <definedName name="Excel_BuiltIn_Print_Area_11">#REF!</definedName>
    <definedName name="Excel_BuiltIn_Print_Area_11_1" localSheetId="4">#REF!</definedName>
    <definedName name="Excel_BuiltIn_Print_Area_11_1" localSheetId="3">#REF!</definedName>
    <definedName name="Excel_BuiltIn_Print_Area_11_1">#REF!</definedName>
    <definedName name="Excel_BuiltIn_Print_Area_11_1_1" localSheetId="4">#REF!</definedName>
    <definedName name="Excel_BuiltIn_Print_Area_11_1_1" localSheetId="3">#REF!</definedName>
    <definedName name="Excel_BuiltIn_Print_Area_11_1_1">#REF!</definedName>
    <definedName name="Excel_BuiltIn_Print_Area_11_1_1_1" localSheetId="4">#REF!</definedName>
    <definedName name="Excel_BuiltIn_Print_Area_11_1_1_1" localSheetId="3">#REF!</definedName>
    <definedName name="Excel_BuiltIn_Print_Area_11_1_1_1">#REF!</definedName>
    <definedName name="Excel_BuiltIn_Print_Area_13" localSheetId="4">#REF!</definedName>
    <definedName name="Excel_BuiltIn_Print_Area_13" localSheetId="3">#REF!</definedName>
    <definedName name="Excel_BuiltIn_Print_Area_13">#REF!</definedName>
    <definedName name="Excel_BuiltIn_Print_Area_16" localSheetId="4">#REF!</definedName>
    <definedName name="Excel_BuiltIn_Print_Area_16" localSheetId="3">#REF!</definedName>
    <definedName name="Excel_BuiltIn_Print_Area_16">#REF!</definedName>
    <definedName name="Excel_BuiltIn_Print_Area_2_1" localSheetId="4">#REF!</definedName>
    <definedName name="Excel_BuiltIn_Print_Area_2_1" localSheetId="3">#REF!</definedName>
    <definedName name="Excel_BuiltIn_Print_Area_2_1">#REF!</definedName>
    <definedName name="Excel_BuiltIn_Print_Area_2_1_1" localSheetId="4">#REF!</definedName>
    <definedName name="Excel_BuiltIn_Print_Area_2_1_1" localSheetId="3">#REF!</definedName>
    <definedName name="Excel_BuiltIn_Print_Area_2_1_1">#REF!</definedName>
    <definedName name="Excel_BuiltIn_Print_Area_2_1_1_1" localSheetId="4">#REF!</definedName>
    <definedName name="Excel_BuiltIn_Print_Area_2_1_1_1" localSheetId="3">#REF!</definedName>
    <definedName name="Excel_BuiltIn_Print_Area_2_1_1_1">#REF!</definedName>
    <definedName name="Excel_BuiltIn_Print_Area_2_1_1_1_1" localSheetId="4">#REF!</definedName>
    <definedName name="Excel_BuiltIn_Print_Area_2_1_1_1_1" localSheetId="3">#REF!</definedName>
    <definedName name="Excel_BuiltIn_Print_Area_2_1_1_1_1">#REF!</definedName>
    <definedName name="Excel_BuiltIn_Print_Area_3_1" localSheetId="4">#REF!</definedName>
    <definedName name="Excel_BuiltIn_Print_Area_3_1" localSheetId="3">#REF!</definedName>
    <definedName name="Excel_BuiltIn_Print_Area_3_1">#REF!</definedName>
    <definedName name="Excel_BuiltIn_Print_Area_3_1_1" localSheetId="4">#REF!</definedName>
    <definedName name="Excel_BuiltIn_Print_Area_3_1_1" localSheetId="3">#REF!</definedName>
    <definedName name="Excel_BuiltIn_Print_Area_3_1_1">#REF!</definedName>
    <definedName name="Excel_BuiltIn_Print_Area_3_1_1_1" localSheetId="4">#REF!</definedName>
    <definedName name="Excel_BuiltIn_Print_Area_3_1_1_1" localSheetId="3">#REF!</definedName>
    <definedName name="Excel_BuiltIn_Print_Area_3_1_1_1">#REF!</definedName>
    <definedName name="Excel_BuiltIn_Print_Area_3_1_1_1_1" localSheetId="4">#REF!</definedName>
    <definedName name="Excel_BuiltIn_Print_Area_3_1_1_1_1" localSheetId="3">#REF!</definedName>
    <definedName name="Excel_BuiltIn_Print_Area_3_1_1_1_1">#REF!</definedName>
    <definedName name="Excel_BuiltIn_Print_Area_3_1_1_1_1_1" localSheetId="4">#REF!</definedName>
    <definedName name="Excel_BuiltIn_Print_Area_3_1_1_1_1_1" localSheetId="3">#REF!</definedName>
    <definedName name="Excel_BuiltIn_Print_Area_3_1_1_1_1_1">#REF!</definedName>
    <definedName name="Excel_BuiltIn_Print_Area_4_1" localSheetId="4">#REF!</definedName>
    <definedName name="Excel_BuiltIn_Print_Area_4_1" localSheetId="3">#REF!</definedName>
    <definedName name="Excel_BuiltIn_Print_Area_4_1">#REF!</definedName>
    <definedName name="Excel_BuiltIn_Print_Area_4_1_1" localSheetId="4">#REF!</definedName>
    <definedName name="Excel_BuiltIn_Print_Area_4_1_1" localSheetId="3">#REF!</definedName>
    <definedName name="Excel_BuiltIn_Print_Area_4_1_1">#REF!</definedName>
    <definedName name="Excel_BuiltIn_Print_Area_4_1_1_1" localSheetId="4">#REF!</definedName>
    <definedName name="Excel_BuiltIn_Print_Area_4_1_1_1" localSheetId="3">#REF!</definedName>
    <definedName name="Excel_BuiltIn_Print_Area_4_1_1_1">#REF!</definedName>
    <definedName name="Excel_BuiltIn_Print_Area_4_1_1_1_1" localSheetId="4">#REF!</definedName>
    <definedName name="Excel_BuiltIn_Print_Area_4_1_1_1_1" localSheetId="3">#REF!</definedName>
    <definedName name="Excel_BuiltIn_Print_Area_4_1_1_1_1">#REF!</definedName>
    <definedName name="Excel_BuiltIn_Print_Area_5" localSheetId="4">#REF!</definedName>
    <definedName name="Excel_BuiltIn_Print_Area_5" localSheetId="3">#REF!</definedName>
    <definedName name="Excel_BuiltIn_Print_Area_5">#REF!</definedName>
    <definedName name="Excel_BuiltIn_Print_Area_5_1" localSheetId="4">#REF!</definedName>
    <definedName name="Excel_BuiltIn_Print_Area_5_1" localSheetId="3">#REF!</definedName>
    <definedName name="Excel_BuiltIn_Print_Area_5_1">#REF!</definedName>
    <definedName name="Excel_BuiltIn_Print_Area_5_1_1" localSheetId="4">#REF!</definedName>
    <definedName name="Excel_BuiltIn_Print_Area_5_1_1" localSheetId="3">#REF!</definedName>
    <definedName name="Excel_BuiltIn_Print_Area_5_1_1">#REF!</definedName>
    <definedName name="Excel_BuiltIn_Print_Area_5_1_1_1" localSheetId="4">#REF!</definedName>
    <definedName name="Excel_BuiltIn_Print_Area_5_1_1_1" localSheetId="3">#REF!</definedName>
    <definedName name="Excel_BuiltIn_Print_Area_5_1_1_1">#REF!</definedName>
    <definedName name="Excel_BuiltIn_Print_Area_6" localSheetId="4">#REF!</definedName>
    <definedName name="Excel_BuiltIn_Print_Area_6" localSheetId="3">#REF!</definedName>
    <definedName name="Excel_BuiltIn_Print_Area_6">#REF!</definedName>
    <definedName name="Excel_BuiltIn_Print_Area_6_1" localSheetId="4">#REF!</definedName>
    <definedName name="Excel_BuiltIn_Print_Area_6_1" localSheetId="3">#REF!</definedName>
    <definedName name="Excel_BuiltIn_Print_Area_6_1">#REF!</definedName>
    <definedName name="Excel_BuiltIn_Print_Area_6_1_1" localSheetId="4">#REF!</definedName>
    <definedName name="Excel_BuiltIn_Print_Area_6_1_1" localSheetId="3">#REF!</definedName>
    <definedName name="Excel_BuiltIn_Print_Area_6_1_1">#REF!</definedName>
    <definedName name="Excel_BuiltIn_Print_Area_6_1_1_1" localSheetId="4">#REF!</definedName>
    <definedName name="Excel_BuiltIn_Print_Area_6_1_1_1" localSheetId="3">#REF!</definedName>
    <definedName name="Excel_BuiltIn_Print_Area_6_1_1_1">#REF!</definedName>
    <definedName name="Excel_BuiltIn_Print_Area_7_1" localSheetId="4">#REF!</definedName>
    <definedName name="Excel_BuiltIn_Print_Area_7_1" localSheetId="3">#REF!</definedName>
    <definedName name="Excel_BuiltIn_Print_Area_7_1">#REF!</definedName>
    <definedName name="Excel_BuiltIn_Print_Area_7_1_1" localSheetId="4">#REF!</definedName>
    <definedName name="Excel_BuiltIn_Print_Area_7_1_1" localSheetId="3">#REF!</definedName>
    <definedName name="Excel_BuiltIn_Print_Area_7_1_1">#REF!</definedName>
    <definedName name="Excel_BuiltIn_Print_Area_8" localSheetId="4">#REF!</definedName>
    <definedName name="Excel_BuiltIn_Print_Area_8" localSheetId="3">#REF!</definedName>
    <definedName name="Excel_BuiltIn_Print_Area_8">#REF!</definedName>
    <definedName name="Excel_BuiltIn_Print_Area_8_1" localSheetId="4">#REF!</definedName>
    <definedName name="Excel_BuiltIn_Print_Area_8_1" localSheetId="3">#REF!</definedName>
    <definedName name="Excel_BuiltIn_Print_Area_8_1">#REF!</definedName>
    <definedName name="Excel_BuiltIn_Print_Area_8_1_1" localSheetId="4">#REF!</definedName>
    <definedName name="Excel_BuiltIn_Print_Area_8_1_1" localSheetId="3">#REF!</definedName>
    <definedName name="Excel_BuiltIn_Print_Area_8_1_1">#REF!</definedName>
    <definedName name="Excel_BuiltIn_Print_Area_8_1_1_1" localSheetId="4">#REF!</definedName>
    <definedName name="Excel_BuiltIn_Print_Area_8_1_1_1" localSheetId="3">#REF!</definedName>
    <definedName name="Excel_BuiltIn_Print_Area_8_1_1_1">#REF!</definedName>
    <definedName name="Excel_BuiltIn_Print_Area_8_1_1_1_1" localSheetId="4">#REF!</definedName>
    <definedName name="Excel_BuiltIn_Print_Area_8_1_1_1_1" localSheetId="3">#REF!</definedName>
    <definedName name="Excel_BuiltIn_Print_Area_8_1_1_1_1">#REF!</definedName>
    <definedName name="Excel_BuiltIn_Print_Area_9_1" localSheetId="4">#REF!</definedName>
    <definedName name="Excel_BuiltIn_Print_Area_9_1" localSheetId="3">#REF!</definedName>
    <definedName name="Excel_BuiltIn_Print_Area_9_1">#REF!</definedName>
    <definedName name="Excel_BuiltIn_Print_Area_9_1_1" localSheetId="4">#REF!</definedName>
    <definedName name="Excel_BuiltIn_Print_Area_9_1_1" localSheetId="3">#REF!</definedName>
    <definedName name="Excel_BuiltIn_Print_Area_9_1_1">#REF!</definedName>
    <definedName name="Excel_BuiltIn_Print_Area_9_1_1_1" localSheetId="4">#REF!</definedName>
    <definedName name="Excel_BuiltIn_Print_Area_9_1_1_1" localSheetId="3">#REF!</definedName>
    <definedName name="Excel_BuiltIn_Print_Area_9_1_1_1">#REF!</definedName>
    <definedName name="Excel_BuiltIn_Print_Titles_1" localSheetId="4">#REF!</definedName>
    <definedName name="Excel_BuiltIn_Print_Titles_1" localSheetId="3">#REF!</definedName>
    <definedName name="Excel_BuiltIn_Print_Titles_1">#REF!</definedName>
    <definedName name="Excel_BuiltIn_Print_Titles_3" localSheetId="4">#REF!</definedName>
    <definedName name="Excel_BuiltIn_Print_Titles_3" localSheetId="3">#REF!</definedName>
    <definedName name="Excel_BuiltIn_Print_Titles_3">#REF!</definedName>
    <definedName name="Excel_BuiltIn_Print_Titles_4" localSheetId="4">#REF!</definedName>
    <definedName name="Excel_BuiltIn_Print_Titles_4" localSheetId="3">#REF!</definedName>
    <definedName name="Excel_BuiltIn_Print_Titles_4">#REF!</definedName>
    <definedName name="Excel_BuiltIn_Print_Titles_4_1">"$#REF!.$#REF!$#REF!:$#REF!$#REF!"</definedName>
    <definedName name="Excel_BuiltIn_Print_Titles_5" localSheetId="4">#REF!</definedName>
    <definedName name="Excel_BuiltIn_Print_Titles_5" localSheetId="3">#REF!</definedName>
    <definedName name="Excel_BuiltIn_Print_Titles_5">#REF!</definedName>
    <definedName name="Excel_BuiltIn_Print_Titles_7" localSheetId="4">#REF!</definedName>
    <definedName name="Excel_BuiltIn_Print_Titles_7" localSheetId="3">#REF!</definedName>
    <definedName name="Excel_BuiltIn_Print_Titles_7">#REF!</definedName>
    <definedName name="h" localSheetId="4">#REF!</definedName>
    <definedName name="h" localSheetId="3">#REF!</definedName>
    <definedName name="h">#REF!</definedName>
    <definedName name="_xlnm.Print_Titles" localSheetId="2">OŠETŘENÍ!$2:$2</definedName>
    <definedName name="_xlnm.Print_Area" localSheetId="1">KÁCENÍ!$A$1:$F$21</definedName>
    <definedName name="_xlnm.Print_Area" localSheetId="0">REKAPITULACE!$A$1:$F$36</definedName>
    <definedName name="_xlnm.Print_Area" localSheetId="4">TRÁVNÍK!$A$1:$F$17</definedName>
    <definedName name="_xlnm.Print_Area" localSheetId="3">'VÝSADBA A ÚDRŽBA KEŘŮ'!$A$1:$F$58</definedName>
    <definedName name="x">#REF!</definedName>
    <definedName name="z" localSheetId="4">#REF!</definedName>
    <definedName name="z">#REF!</definedName>
    <definedName name="zzzzzzzzzzzzz">#REF!</definedName>
  </definedNames>
  <calcPr calcId="125725"/>
</workbook>
</file>

<file path=xl/calcChain.xml><?xml version="1.0" encoding="utf-8"?>
<calcChain xmlns="http://schemas.openxmlformats.org/spreadsheetml/2006/main">
  <c r="F14" i="12"/>
  <c r="F8"/>
  <c r="F56" i="9"/>
  <c r="F46"/>
  <c r="F36"/>
  <c r="F25"/>
  <c r="F24"/>
  <c r="F11"/>
  <c r="O8" i="13"/>
  <c r="F12" i="3"/>
  <c r="D55" i="9" l="1"/>
  <c r="D54"/>
  <c r="D53"/>
  <c r="F55" s="1"/>
  <c r="D51"/>
  <c r="D52"/>
  <c r="F52" s="1"/>
  <c r="F54"/>
  <c r="F43"/>
  <c r="D45"/>
  <c r="D44"/>
  <c r="F44" s="1"/>
  <c r="D43"/>
  <c r="D41"/>
  <c r="F41" s="1"/>
  <c r="D32"/>
  <c r="D31"/>
  <c r="F51" l="1"/>
  <c r="F53"/>
  <c r="D42"/>
  <c r="F42" s="1"/>
  <c r="F45"/>
  <c r="F57" l="1"/>
  <c r="D27" i="2" s="1"/>
  <c r="F47" i="9"/>
  <c r="D26" i="2" s="1"/>
  <c r="F8" i="3" l="1"/>
  <c r="D10" i="9" l="1"/>
  <c r="F10" s="1"/>
  <c r="F19"/>
  <c r="B12" i="2"/>
  <c r="B11"/>
  <c r="E5" i="13"/>
  <c r="E3"/>
  <c r="F9" i="3" l="1"/>
  <c r="F4"/>
  <c r="F5"/>
  <c r="F10" l="1"/>
  <c r="D7" i="12" l="1"/>
  <c r="D13" s="1"/>
  <c r="F13" s="1"/>
  <c r="D12" i="2"/>
  <c r="H6" i="3"/>
  <c r="D12" i="12" l="1"/>
  <c r="F12" s="1"/>
  <c r="F6"/>
  <c r="D18" i="2"/>
  <c r="F7" i="12"/>
  <c r="D17" i="2" l="1"/>
  <c r="D16" s="1"/>
  <c r="D17" i="9" l="1"/>
  <c r="F16"/>
  <c r="F17" s="1"/>
  <c r="D34" l="1"/>
  <c r="D33"/>
  <c r="D35" s="1"/>
  <c r="D22"/>
  <c r="F22" s="1"/>
  <c r="D21"/>
  <c r="F21" s="1"/>
  <c r="D20"/>
  <c r="F20" s="1"/>
  <c r="F34" l="1"/>
  <c r="F35"/>
  <c r="F33"/>
  <c r="D8"/>
  <c r="F8" s="1"/>
  <c r="D9"/>
  <c r="F9" s="1"/>
  <c r="D7"/>
  <c r="D15" i="2"/>
  <c r="D5" i="9"/>
  <c r="D6" s="1"/>
  <c r="F6" s="1"/>
  <c r="F4"/>
  <c r="F7" l="1"/>
  <c r="F5"/>
  <c r="F31" l="1"/>
  <c r="F32"/>
  <c r="D14" i="2"/>
  <c r="D13" s="1"/>
  <c r="O27" i="3"/>
  <c r="P25"/>
  <c r="Q25" s="1"/>
  <c r="P24"/>
  <c r="Q24" s="1"/>
  <c r="P23"/>
  <c r="Q23" s="1"/>
  <c r="F37" i="9" l="1"/>
  <c r="D25" i="2" s="1"/>
  <c r="D28" s="1"/>
  <c r="D29" s="1"/>
  <c r="D30" s="1"/>
  <c r="D31" s="1"/>
  <c r="Q27" i="3"/>
  <c r="F7"/>
  <c r="F11" l="1"/>
  <c r="F6" l="1"/>
  <c r="D11" i="2" l="1"/>
  <c r="D19" s="1"/>
  <c r="D20" l="1"/>
  <c r="D21" l="1"/>
  <c r="D22" s="1"/>
</calcChain>
</file>

<file path=xl/sharedStrings.xml><?xml version="1.0" encoding="utf-8"?>
<sst xmlns="http://schemas.openxmlformats.org/spreadsheetml/2006/main" count="253" uniqueCount="147">
  <si>
    <t>Kč</t>
  </si>
  <si>
    <t>Kácení stromů, odstraňování keřů</t>
  </si>
  <si>
    <t>Práce</t>
  </si>
  <si>
    <t>Specifikace</t>
  </si>
  <si>
    <t>CELKEM SADOVÉ ÚPRAVY</t>
  </si>
  <si>
    <t>Cena celkem bez DPH</t>
  </si>
  <si>
    <t xml:space="preserve">Práce /montáž/  </t>
  </si>
  <si>
    <t>p.č.</t>
  </si>
  <si>
    <t>název</t>
  </si>
  <si>
    <t>m.j.</t>
  </si>
  <si>
    <t>množ.</t>
  </si>
  <si>
    <t>cena/jedn. /Kč/</t>
  </si>
  <si>
    <t>cena celk. /Kč/</t>
  </si>
  <si>
    <r>
      <t>m</t>
    </r>
    <r>
      <rPr>
        <vertAlign val="superscript"/>
        <sz val="8"/>
        <rFont val="Arial Narrow"/>
        <family val="2"/>
        <charset val="238"/>
      </rPr>
      <t>2</t>
    </r>
  </si>
  <si>
    <t>ks</t>
  </si>
  <si>
    <t>Celkem</t>
  </si>
  <si>
    <t>cena/jedn /Kč/</t>
  </si>
  <si>
    <t>kg</t>
  </si>
  <si>
    <t>21%DPH</t>
  </si>
  <si>
    <t>Cena celkem vč. 21%DPH</t>
  </si>
  <si>
    <t>R položka</t>
  </si>
  <si>
    <t>185 85-1121</t>
  </si>
  <si>
    <t>Práce celkem</t>
  </si>
  <si>
    <t>Specifikace materiálu /dodávka/  - v ceně jsou zahrnuty náklady na pořízení, dopravu, příp. meziskladování</t>
  </si>
  <si>
    <t>Výsadbový materiál celkem</t>
  </si>
  <si>
    <t>OSTATNÍ MATERIÁL</t>
  </si>
  <si>
    <t>m3</t>
  </si>
  <si>
    <t>Ostatní materiál celkem</t>
  </si>
  <si>
    <t>Specifikace celkem</t>
  </si>
  <si>
    <t>300-500</t>
  </si>
  <si>
    <t>500-700</t>
  </si>
  <si>
    <t>700-900</t>
  </si>
  <si>
    <r>
      <t xml:space="preserve">Vodorovné přemístění </t>
    </r>
    <r>
      <rPr>
        <sz val="8"/>
        <rFont val="Arial Narrow"/>
        <family val="2"/>
        <charset val="238"/>
      </rPr>
      <t xml:space="preserve">smýcených křovin </t>
    </r>
    <r>
      <rPr>
        <b/>
        <sz val="8"/>
        <rFont val="Arial Narrow"/>
        <family val="2"/>
        <charset val="238"/>
      </rPr>
      <t xml:space="preserve">do průměru </t>
    </r>
    <r>
      <rPr>
        <sz val="8"/>
        <rFont val="Arial Narrow"/>
        <family val="2"/>
        <charset val="238"/>
      </rPr>
      <t xml:space="preserve">kmene 100mm na vzdálenost </t>
    </r>
    <r>
      <rPr>
        <b/>
        <sz val="8"/>
        <rFont val="Arial Narrow"/>
        <family val="2"/>
        <charset val="238"/>
      </rPr>
      <t xml:space="preserve">do 5000m </t>
    </r>
    <r>
      <rPr>
        <sz val="8"/>
        <rFont val="Arial Narrow"/>
        <family val="2"/>
        <charset val="238"/>
      </rPr>
      <t>včetně složení na vykázané místo</t>
    </r>
  </si>
  <si>
    <r>
      <t>m</t>
    </r>
    <r>
      <rPr>
        <vertAlign val="superscript"/>
        <sz val="8"/>
        <rFont val="Arial Narrow"/>
        <family val="2"/>
        <charset val="238"/>
      </rPr>
      <t>3</t>
    </r>
  </si>
  <si>
    <t>185 80-2114</t>
  </si>
  <si>
    <t>t</t>
  </si>
  <si>
    <r>
      <t xml:space="preserve">Hnojení </t>
    </r>
    <r>
      <rPr>
        <sz val="8"/>
        <rFont val="Arial Narrow"/>
        <family val="2"/>
        <charset val="238"/>
      </rPr>
      <t xml:space="preserve">půdy nebo trávníku s rozprostřením nebo rozdělením hnojiva </t>
    </r>
    <r>
      <rPr>
        <b/>
        <sz val="8"/>
        <rFont val="Arial Narrow"/>
        <family val="2"/>
        <charset val="238"/>
      </rPr>
      <t>umělým hnojivem</t>
    </r>
    <r>
      <rPr>
        <sz val="8"/>
        <rFont val="Arial Narrow"/>
        <family val="2"/>
        <charset val="238"/>
      </rPr>
      <t xml:space="preserve"> s rozdělením k jednotlivým rostlinám </t>
    </r>
    <r>
      <rPr>
        <i/>
        <sz val="8"/>
        <rFont val="Arial Narrow"/>
        <family val="2"/>
        <charset val="238"/>
      </rPr>
      <t xml:space="preserve">v rov. nebo na svahu do 1:5 </t>
    </r>
  </si>
  <si>
    <r>
      <t xml:space="preserve">Dovoz vody </t>
    </r>
    <r>
      <rPr>
        <sz val="8"/>
        <rFont val="Arial Narrow"/>
        <family val="2"/>
        <charset val="238"/>
      </rPr>
      <t xml:space="preserve">pro zálivku rostlin na vzdálenost </t>
    </r>
    <r>
      <rPr>
        <b/>
        <sz val="8"/>
        <rFont val="Arial Narrow"/>
        <family val="2"/>
        <charset val="238"/>
      </rPr>
      <t>do 1000m 10</t>
    </r>
    <r>
      <rPr>
        <sz val="8"/>
        <rFont val="Arial Narrow"/>
        <family val="2"/>
        <charset val="238"/>
      </rPr>
      <t xml:space="preserve"> l/ks</t>
    </r>
  </si>
  <si>
    <t xml:space="preserve">Specifikace materiálu /dodávka/  </t>
  </si>
  <si>
    <t>Založení trávníku krajinného výsevem</t>
  </si>
  <si>
    <t>- úklid plochy</t>
  </si>
  <si>
    <t>- odvoz a likvidace ořezaného materiálu, odpadu včetně poplatků za skládkování</t>
  </si>
  <si>
    <t>- náklady na veškerý pomocný materiál a dopravu na místo</t>
  </si>
  <si>
    <t>- řez stromů a keřů, při dodržení ARBORISTICKÉHO STADARDU ŘEZ STROMŮ SPPK A02 002:2012 - STANDARDY PÉČE O PŘÍRODU A KRAJINU</t>
  </si>
  <si>
    <t>Cena ošetření zahrnuje:</t>
  </si>
  <si>
    <t>- úklid ploch</t>
  </si>
  <si>
    <t>- odvoz a likvidace odpadu včetně poplatků za skládkování</t>
  </si>
  <si>
    <t>- kácení stromů, při dodržení ARBORISTICKÉHO STADARDU KÁCENÍ STROMŮ SPPK A02 005:2014 - STANDARDY PÉČE O PŘÍRODU A KRAJINU</t>
  </si>
  <si>
    <t>Cena kácení zahrnuje:</t>
  </si>
  <si>
    <t>a</t>
  </si>
  <si>
    <t>Cena</t>
  </si>
  <si>
    <t>Poznámka + navržený zásah</t>
  </si>
  <si>
    <t>Stabilita</t>
  </si>
  <si>
    <t xml:space="preserve"> Zdravotní stav</t>
  </si>
  <si>
    <t xml:space="preserve"> Vitalita</t>
  </si>
  <si>
    <t xml:space="preserve"> Perspektiva</t>
  </si>
  <si>
    <t xml:space="preserve"> Fyziologické stáří</t>
  </si>
  <si>
    <t xml:space="preserve"> Šířka koruny (m)</t>
  </si>
  <si>
    <t xml:space="preserve"> Spodní okraj koruny (m)</t>
  </si>
  <si>
    <t xml:space="preserve"> Výška (m)</t>
  </si>
  <si>
    <t>Obvod kmene (cm)</t>
  </si>
  <si>
    <t>Průměr kmene (cm)</t>
  </si>
  <si>
    <t xml:space="preserve"> Taxon čes.</t>
  </si>
  <si>
    <t xml:space="preserve"> Taxon lat.</t>
  </si>
  <si>
    <t xml:space="preserve"> Číslo dřeviny</t>
  </si>
  <si>
    <t>Ošetření celkem</t>
  </si>
  <si>
    <t>- skácení stromů, jejich rozřezání, naložení, odvoz a složení kmenů na určené místo do 5km vzdálenosti od místa kácení</t>
  </si>
  <si>
    <t>R - položka</t>
  </si>
  <si>
    <t>- odstranění keřů včetně kořenů a zásypu jam s mírným utužením včetně nákladů na pořízení a dovoz potřebné zeminy</t>
  </si>
  <si>
    <t>184 91-1421</t>
  </si>
  <si>
    <r>
      <t xml:space="preserve">Mulčování vysazených rostlin </t>
    </r>
    <r>
      <rPr>
        <sz val="8"/>
        <rFont val="Arial Narrow"/>
        <family val="2"/>
        <charset val="238"/>
      </rPr>
      <t xml:space="preserve">s případným naložením odpadu na dopr. prostředek, s odvozem na vzdál. do 20km a se složením, </t>
    </r>
    <r>
      <rPr>
        <b/>
        <sz val="8"/>
        <rFont val="Arial Narrow"/>
        <family val="2"/>
        <charset val="238"/>
      </rPr>
      <t xml:space="preserve">při tl. </t>
    </r>
    <r>
      <rPr>
        <sz val="8"/>
        <rFont val="Arial Narrow"/>
        <family val="2"/>
        <charset val="238"/>
      </rPr>
      <t xml:space="preserve">mulče </t>
    </r>
    <r>
      <rPr>
        <b/>
        <sz val="8"/>
        <rFont val="Arial Narrow"/>
        <family val="2"/>
        <charset val="238"/>
      </rPr>
      <t>do 100mm,</t>
    </r>
    <r>
      <rPr>
        <i/>
        <sz val="8"/>
        <rFont val="Arial Narrow"/>
        <family val="2"/>
        <charset val="238"/>
      </rPr>
      <t xml:space="preserve"> v rov. nebo na svahu do 1:5 </t>
    </r>
  </si>
  <si>
    <t>Štěpka nebo mulčovací kůra (0,5m2/ks) vrstva 100mm</t>
  </si>
  <si>
    <t>Travní směs parková 20g/m2</t>
  </si>
  <si>
    <r>
      <t xml:space="preserve">Příprava půdy </t>
    </r>
    <r>
      <rPr>
        <sz val="8"/>
        <rFont val="Arial Narrow"/>
        <family val="2"/>
        <charset val="238"/>
      </rPr>
      <t xml:space="preserve">pro založení </t>
    </r>
    <r>
      <rPr>
        <b/>
        <sz val="8"/>
        <rFont val="Arial Narrow"/>
        <family val="2"/>
        <charset val="238"/>
      </rPr>
      <t>trávníku</t>
    </r>
    <r>
      <rPr>
        <sz val="8"/>
        <rFont val="Arial Narrow"/>
        <family val="2"/>
        <charset val="238"/>
      </rPr>
      <t>, tj. chemické odplevelení, odstranění kamenů nebo staveb. zbytků, plošné urovnání s uhrabáním, naložením, odvozem odpadu do 5km a se složením</t>
    </r>
  </si>
  <si>
    <t>Plné kombinované hnojivo, např. Cererit, 50g/m2</t>
  </si>
  <si>
    <r>
      <t>Založení trávníku</t>
    </r>
    <r>
      <rPr>
        <sz val="8"/>
        <rFont val="Arial Narrow"/>
        <family val="2"/>
        <charset val="238"/>
      </rPr>
      <t xml:space="preserve"> na půdě předem připravené s pokosením, naložením, odvozem odpadu do 20km a se složením parkového</t>
    </r>
    <r>
      <rPr>
        <b/>
        <sz val="8"/>
        <rFont val="Arial Narrow"/>
        <family val="2"/>
        <charset val="238"/>
      </rPr>
      <t xml:space="preserve"> výsevem včetně přihnojení</t>
    </r>
  </si>
  <si>
    <t>Založení trávníku parkového výsevem</t>
  </si>
  <si>
    <t>Tabletové hnojivo s dlouhodobým uvolňováním např. Sylvamix Forte v dávce 40g/rosttlina</t>
  </si>
  <si>
    <t>184 21-5412</t>
  </si>
  <si>
    <r>
      <t xml:space="preserve">Výsadba dřeviny s balem </t>
    </r>
    <r>
      <rPr>
        <sz val="8"/>
        <rFont val="Arial Narrow"/>
        <family val="2"/>
        <charset val="238"/>
      </rPr>
      <t xml:space="preserve">do předem vyhloubené jamky se zalitím </t>
    </r>
    <r>
      <rPr>
        <i/>
        <sz val="8"/>
        <rFont val="Arial Narrow"/>
        <family val="2"/>
        <charset val="238"/>
      </rPr>
      <t>v rov. nebo na svahu do 1:5</t>
    </r>
    <r>
      <rPr>
        <sz val="8"/>
        <rFont val="Arial Narrow"/>
        <family val="2"/>
        <charset val="238"/>
      </rPr>
      <t>,</t>
    </r>
    <r>
      <rPr>
        <b/>
        <sz val="8"/>
        <rFont val="Arial Narrow"/>
        <family val="2"/>
        <charset val="238"/>
      </rPr>
      <t xml:space="preserve"> při průměru balu přes 200 do 300mm</t>
    </r>
  </si>
  <si>
    <t>184 10-2112</t>
  </si>
  <si>
    <t>Výsadba keřů listnatých</t>
  </si>
  <si>
    <t>111 21-2311</t>
  </si>
  <si>
    <r>
      <rPr>
        <b/>
        <sz val="8"/>
        <rFont val="Arial Narrow"/>
        <family val="2"/>
        <charset val="238"/>
      </rPr>
      <t xml:space="preserve">Odstranění křovin a stromů </t>
    </r>
    <r>
      <rPr>
        <sz val="8"/>
        <rFont val="Arial Narrow"/>
        <family val="2"/>
        <charset val="238"/>
      </rPr>
      <t xml:space="preserve">o průměru kmene /krčku/ do 100mm výšky nad 1m bez odstranění pařezu, s odkl. vytěžené dř. hmoty na vzdálenost do 50m, se složením na hromady, nebo s nalož. na dopravní prostř s odstraněním pařezu </t>
    </r>
    <r>
      <rPr>
        <i/>
        <sz val="8"/>
        <rFont val="Arial Narrow"/>
        <family val="2"/>
        <charset val="238"/>
      </rPr>
      <t>v rov. nebo na svahu do 1:5 plochy jednotl. do 100m2</t>
    </r>
  </si>
  <si>
    <r>
      <t xml:space="preserve">Chemické ošetření pařezu </t>
    </r>
    <r>
      <rPr>
        <sz val="8"/>
        <rFont val="Arial Narrow"/>
        <family val="2"/>
        <charset val="238"/>
      </rPr>
      <t>po odstraňovaných náletech včetně nákladů na arboricid</t>
    </r>
  </si>
  <si>
    <r>
      <t xml:space="preserve">Zásyp jam </t>
    </r>
    <r>
      <rPr>
        <sz val="8"/>
        <rFont val="Arial Narrow"/>
        <family val="2"/>
        <charset val="238"/>
      </rPr>
      <t>po odstraňovaných pařezech zeminou s mírným utužením, včetně nákladů na dovoz a pořízení zeminy</t>
    </r>
  </si>
  <si>
    <t>111 21-2351</t>
  </si>
  <si>
    <r>
      <rPr>
        <b/>
        <sz val="8"/>
        <rFont val="Arial Narrow"/>
        <family val="2"/>
        <charset val="238"/>
      </rPr>
      <t xml:space="preserve">Odstranění křovin a stromů </t>
    </r>
    <r>
      <rPr>
        <sz val="8"/>
        <rFont val="Arial Narrow"/>
        <family val="2"/>
        <charset val="238"/>
      </rPr>
      <t xml:space="preserve">o průměru kmene /krčku/ do 100mm výšky nad 1m s odstraněním pařezu, s odkl. vytěžené dř. hmoty na vzdálenost do 50m, se složením na hromady, nebo s nalož. na dopravní prostř s odstraněním pařezu </t>
    </r>
    <r>
      <rPr>
        <i/>
        <sz val="8"/>
        <rFont val="Arial Narrow"/>
        <family val="2"/>
        <charset val="238"/>
      </rPr>
      <t>v rov. nebo na svahu do 1:5 plochy jednotl. do 100m2</t>
    </r>
  </si>
  <si>
    <t>112 15-1112</t>
  </si>
  <si>
    <t>112 20-1112</t>
  </si>
  <si>
    <r>
      <t>Odstranění pařezů</t>
    </r>
    <r>
      <rPr>
        <sz val="8"/>
        <rFont val="Arial Narrow"/>
        <family val="2"/>
        <charset val="238"/>
      </rPr>
      <t xml:space="preserve"> o prům. pařezu na řezné ploše</t>
    </r>
    <r>
      <rPr>
        <b/>
        <sz val="8"/>
        <rFont val="Arial Narrow"/>
        <family val="2"/>
        <charset val="238"/>
      </rPr>
      <t xml:space="preserve"> od 200 do 300mm</t>
    </r>
    <r>
      <rPr>
        <i/>
        <sz val="8"/>
        <rFont val="Arial Narrow"/>
        <family val="2"/>
        <charset val="238"/>
      </rPr>
      <t xml:space="preserve"> rov. nebo svahu do 1:5</t>
    </r>
  </si>
  <si>
    <t>823-1   Plochy a úpravy území (2016)</t>
  </si>
  <si>
    <r>
      <t xml:space="preserve">Vodorovné přemístění </t>
    </r>
    <r>
      <rPr>
        <sz val="8"/>
        <rFont val="Arial Narrow"/>
        <family val="2"/>
        <charset val="238"/>
      </rPr>
      <t xml:space="preserve">větví, kmenů a pařezů skácených dřevin o prům. pařezu </t>
    </r>
    <r>
      <rPr>
        <b/>
        <sz val="8"/>
        <rFont val="Arial Narrow"/>
        <family val="2"/>
        <charset val="238"/>
      </rPr>
      <t>od 200 do 300mm</t>
    </r>
    <r>
      <rPr>
        <sz val="8"/>
        <rFont val="Arial Narrow"/>
        <family val="2"/>
        <charset val="238"/>
      </rPr>
      <t xml:space="preserve"> na vzdálenost do 5000m</t>
    </r>
  </si>
  <si>
    <t>- odstranění pařezů a zásyp jam s mírným utužením včerně nákladů na pořízení a dovoz potřebné zeminy</t>
  </si>
  <si>
    <t>- odstranění keřů bez pařezů (náletové dřeviny) včetně chemického ošetření proti výmladnosti, vč. nákladů na arboricid</t>
  </si>
  <si>
    <t>Tilia platyphyllos</t>
  </si>
  <si>
    <t>lípa velkolistá</t>
  </si>
  <si>
    <t>Úprava průjezdního profilu pro nákladní auta.</t>
  </si>
  <si>
    <t>Chaenomeles sp.</t>
  </si>
  <si>
    <t xml:space="preserve">kdoulovec </t>
  </si>
  <si>
    <t>Mírný redukční řez směrem do vozovky.</t>
  </si>
  <si>
    <t>Pinus nigra</t>
  </si>
  <si>
    <t>borovice černá</t>
  </si>
  <si>
    <t>Odejmout po obvodu stromu celé větve do výšky 2m (měřeno na kmeni)</t>
  </si>
  <si>
    <t>Liniová zeleň: Lonicera sp. (pnoucí), Corylus avellana, Budleia davidii, Acer pseud., Sorbus aucup.</t>
  </si>
  <si>
    <t>Redukce u komulí směrem do vozovky.</t>
  </si>
  <si>
    <t xml:space="preserve">Budleia davidii </t>
  </si>
  <si>
    <t>komule Davidova</t>
  </si>
  <si>
    <t>Ošetření stromů a keřů</t>
  </si>
  <si>
    <t>Výsadba keřů listnatých, kontejn. 60-80cm, bal 200-300mm</t>
  </si>
  <si>
    <t>KEŘ LISTNATÝ 60-80cm, kont. nebo bal. o prům. 200-300mm</t>
  </si>
  <si>
    <r>
      <t>Hloubení jamek</t>
    </r>
    <r>
      <rPr>
        <sz val="8"/>
        <rFont val="Arial Narrow"/>
        <family val="2"/>
        <charset val="238"/>
      </rPr>
      <t xml:space="preserve"> pro vysazování rostlin v hornině 1 až 4</t>
    </r>
    <r>
      <rPr>
        <b/>
        <sz val="8"/>
        <rFont val="Arial Narrow"/>
        <family val="2"/>
        <charset val="238"/>
      </rPr>
      <t xml:space="preserve"> s výměnou půdy na 50%</t>
    </r>
    <r>
      <rPr>
        <sz val="8"/>
        <rFont val="Arial Narrow"/>
        <family val="2"/>
        <charset val="238"/>
      </rPr>
      <t xml:space="preserve">, s případným naložením přebytečných výkopků na dopr. prostředek, s odvozem na vzdál. do 20km a se složením, </t>
    </r>
    <r>
      <rPr>
        <i/>
        <sz val="8"/>
        <rFont val="Arial Narrow"/>
        <family val="2"/>
        <charset val="238"/>
      </rPr>
      <t xml:space="preserve">v rov. nebo svahu do 1:5 </t>
    </r>
    <r>
      <rPr>
        <b/>
        <sz val="8"/>
        <rFont val="Arial Narrow"/>
        <family val="2"/>
        <charset val="238"/>
      </rPr>
      <t>objemu přes 0,02 do 0,05m</t>
    </r>
    <r>
      <rPr>
        <b/>
        <vertAlign val="superscript"/>
        <sz val="8"/>
        <rFont val="Arial Narrow"/>
        <family val="2"/>
        <charset val="238"/>
      </rPr>
      <t>3</t>
    </r>
    <r>
      <rPr>
        <sz val="8"/>
        <rFont val="Arial Narrow"/>
        <family val="2"/>
        <charset val="238"/>
      </rPr>
      <t>,  včetně smísení zeminy s kondicionerem</t>
    </r>
  </si>
  <si>
    <t>183 10-1213</t>
  </si>
  <si>
    <t>Základní substrát (10 l/jamka)</t>
  </si>
  <si>
    <t>Půdní kondicioner (0,05 kg/jamka)</t>
  </si>
  <si>
    <t>l</t>
  </si>
  <si>
    <r>
      <t xml:space="preserve">Zhotovení závlahové mísy u solitérních dřevin </t>
    </r>
    <r>
      <rPr>
        <sz val="8"/>
        <rFont val="Arial Narrow"/>
        <family val="2"/>
        <charset val="238"/>
      </rPr>
      <t>v rov nebo svahu do 1:5, o prům. mísy od 0,5 do 1m</t>
    </r>
  </si>
  <si>
    <t>Hibiscus syriacus v kult., různá barva květů</t>
  </si>
  <si>
    <t>STAVEBNÍ ÚPRAVY MÍSTNÍ KOMUNIKACE V UL. MISTRA JANA HUSA, MĚSTO KOLÍN, část VEGETAČNÍ ÚPRAVY</t>
  </si>
  <si>
    <t>Výchovný řez keře po výsadbě</t>
  </si>
  <si>
    <r>
      <t>Pokácení stromu SMĚROVÉ VCELKU</t>
    </r>
    <r>
      <rPr>
        <sz val="8"/>
        <rFont val="Arial Narrow"/>
        <family val="2"/>
        <charset val="238"/>
      </rPr>
      <t xml:space="preserve"> s rozřezáním a odstraněním větví a kmene do vzdálenosti 50m, se složením na hromady, nebo s naložením na dopravní prostředek </t>
    </r>
    <r>
      <rPr>
        <i/>
        <sz val="8"/>
        <rFont val="Arial Narrow"/>
        <family val="2"/>
        <charset val="238"/>
      </rPr>
      <t>v rov. nebo na svahu do 1:5</t>
    </r>
    <r>
      <rPr>
        <b/>
        <sz val="8"/>
        <rFont val="Arial Narrow"/>
        <family val="2"/>
        <charset val="238"/>
      </rPr>
      <t xml:space="preserve"> listnatého </t>
    </r>
    <r>
      <rPr>
        <sz val="8"/>
        <rFont val="Arial Narrow"/>
        <family val="2"/>
        <charset val="238"/>
      </rPr>
      <t xml:space="preserve">o průměru kmene na řezné ploše pařezu přes 200 </t>
    </r>
    <r>
      <rPr>
        <b/>
        <sz val="8"/>
        <rFont val="Arial Narrow"/>
        <family val="2"/>
        <charset val="238"/>
      </rPr>
      <t>do 300mm</t>
    </r>
  </si>
  <si>
    <t>četnost</t>
  </si>
  <si>
    <r>
      <t>množ.(m</t>
    </r>
    <r>
      <rPr>
        <i/>
        <vertAlign val="superscript"/>
        <sz val="7"/>
        <rFont val="Arial Narrow"/>
        <family val="2"/>
        <charset val="238"/>
      </rPr>
      <t>2</t>
    </r>
    <r>
      <rPr>
        <i/>
        <sz val="7"/>
        <rFont val="Arial Narrow"/>
        <family val="2"/>
        <charset val="238"/>
      </rPr>
      <t>) voda(m3)</t>
    </r>
  </si>
  <si>
    <t>cena/j. /Kč/</t>
  </si>
  <si>
    <t>4</t>
  </si>
  <si>
    <t xml:space="preserve">Údržba vysázených keřů - v prvním vegetačním období </t>
  </si>
  <si>
    <r>
      <t xml:space="preserve">Doplnění mulčovací kůry </t>
    </r>
    <r>
      <rPr>
        <sz val="8"/>
        <rFont val="Arial Narrow"/>
        <family val="2"/>
        <charset val="238"/>
      </rPr>
      <t>vč. specifikace kůry, vrstva 5cm</t>
    </r>
  </si>
  <si>
    <t>185 80-4311</t>
  </si>
  <si>
    <t>6</t>
  </si>
  <si>
    <t>3</t>
  </si>
  <si>
    <t>NÁSLEDNÁ ÚDRŽBA VYSÁZENÝCH KEŘŮ</t>
  </si>
  <si>
    <t>Ceny prací dle Katalogu popisů a směrných cen stavebních prací vydání 2016, ceny materiálu dle průměrných cen významných tuzemských dodavatelů, v cenách materiálu jsou zahrnuty náklady na pořízení, dopravu, popř. meziskladování. V cenách jsou zahrnuty náklady na naložení, odvoz a likvidaci odpadu včetně poplatků za skládkovné.</t>
  </si>
  <si>
    <r>
      <t xml:space="preserve">Vypletí dřevin solitérních </t>
    </r>
    <r>
      <rPr>
        <i/>
        <sz val="8"/>
        <rFont val="Arial Narrow"/>
        <family val="2"/>
        <charset val="238"/>
      </rPr>
      <t xml:space="preserve">v rov. nebo svahu do 1:5 </t>
    </r>
    <r>
      <rPr>
        <sz val="8"/>
        <rFont val="Arial Narrow"/>
        <family val="2"/>
        <charset val="238"/>
      </rPr>
      <t>včetně odrýpnutí přerůstajícího travního drnu</t>
    </r>
  </si>
  <si>
    <t>Udržovací a zdravotní řez keře</t>
  </si>
  <si>
    <t>1</t>
  </si>
  <si>
    <t>Celkem po úpravě koeficientem vyrovnávající zakázku velmi malého rozměru x 2</t>
  </si>
  <si>
    <r>
      <t xml:space="preserve">Zalití rostlin vodou </t>
    </r>
    <r>
      <rPr>
        <sz val="8"/>
        <rFont val="Arial Narrow"/>
        <family val="2"/>
        <charset val="238"/>
      </rPr>
      <t>plochy jednotlivě do 20m2</t>
    </r>
    <r>
      <rPr>
        <b/>
        <sz val="8"/>
        <rFont val="Arial Narrow"/>
        <family val="2"/>
        <charset val="238"/>
      </rPr>
      <t xml:space="preserve"> (20 l/keř)</t>
    </r>
  </si>
  <si>
    <r>
      <t xml:space="preserve">Dovoz vody </t>
    </r>
    <r>
      <rPr>
        <sz val="8"/>
        <rFont val="Arial Narrow"/>
        <family val="2"/>
        <charset val="238"/>
      </rPr>
      <t xml:space="preserve">pro zálivku rostlin na vzdálenost </t>
    </r>
    <r>
      <rPr>
        <b/>
        <sz val="8"/>
        <rFont val="Arial Narrow"/>
        <family val="2"/>
        <charset val="238"/>
      </rPr>
      <t xml:space="preserve">do 3000 m, </t>
    </r>
    <r>
      <rPr>
        <sz val="8"/>
        <rFont val="Arial Narrow"/>
        <family val="2"/>
        <charset val="238"/>
      </rPr>
      <t>rozděleno do dvou zálivek, včetně specifikace vody</t>
    </r>
  </si>
  <si>
    <t xml:space="preserve">Údržba vysázených keřů - v druhém vegetačním období </t>
  </si>
  <si>
    <t>Rekapitulace realizace navržených úprav</t>
  </si>
  <si>
    <t>Rekapitulace údržby po tři následující vegetační období po výsadbě</t>
  </si>
  <si>
    <t xml:space="preserve">První </t>
  </si>
  <si>
    <t>Druhé</t>
  </si>
  <si>
    <t>Třetí</t>
  </si>
  <si>
    <t>CELKEM ÚDRŽBA</t>
  </si>
  <si>
    <t xml:space="preserve">Údržba vysázených keřů - v třetím vegetačním období </t>
  </si>
  <si>
    <t>VÝKAZ VÝMĚR</t>
  </si>
</sst>
</file>

<file path=xl/styles.xml><?xml version="1.0" encoding="utf-8"?>
<styleSheet xmlns="http://schemas.openxmlformats.org/spreadsheetml/2006/main">
  <numFmts count="4">
    <numFmt numFmtId="164" formatCode="#,##0\ &quot;Kč&quot;"/>
    <numFmt numFmtId="165" formatCode="0.0000"/>
    <numFmt numFmtId="166" formatCode="#,##0.00\ &quot;Kč&quot;"/>
    <numFmt numFmtId="167" formatCode="0.0"/>
  </numFmts>
  <fonts count="3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Narrow"/>
      <family val="2"/>
      <charset val="238"/>
    </font>
    <font>
      <b/>
      <sz val="12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sz val="7"/>
      <name val="Arial Narrow"/>
      <family val="2"/>
      <charset val="238"/>
    </font>
    <font>
      <i/>
      <sz val="7"/>
      <name val="Arial Narrow"/>
      <family val="2"/>
      <charset val="238"/>
    </font>
    <font>
      <b/>
      <sz val="7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b/>
      <sz val="8"/>
      <name val="Arial Narrow"/>
      <family val="2"/>
      <charset val="238"/>
    </font>
    <font>
      <sz val="9"/>
      <name val="Arial Narrow"/>
      <family val="2"/>
      <charset val="238"/>
    </font>
    <font>
      <i/>
      <sz val="8"/>
      <name val="Arial Narrow"/>
      <family val="2"/>
      <charset val="238"/>
    </font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9"/>
      <color theme="1"/>
      <name val="Arial Narrow"/>
      <family val="2"/>
      <charset val="238"/>
    </font>
    <font>
      <sz val="10"/>
      <color rgb="FFC00000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9"/>
      <color rgb="FFFFCCFF"/>
      <name val="Arial Narrow"/>
      <family val="2"/>
      <charset val="238"/>
    </font>
    <font>
      <sz val="9"/>
      <color rgb="FF00B05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b/>
      <i/>
      <sz val="9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vertAlign val="superscript"/>
      <sz val="8"/>
      <name val="Arial Narrow"/>
      <family val="2"/>
      <charset val="238"/>
    </font>
    <font>
      <sz val="8"/>
      <name val="Arial"/>
      <family val="2"/>
      <charset val="238"/>
    </font>
    <font>
      <i/>
      <sz val="9"/>
      <name val="Arial Narrow"/>
      <family val="2"/>
      <charset val="238"/>
    </font>
    <font>
      <b/>
      <sz val="12"/>
      <name val="Arial Narrow"/>
      <family val="2"/>
    </font>
    <font>
      <i/>
      <sz val="10"/>
      <name val="Arial Narrow"/>
      <family val="2"/>
      <charset val="238"/>
    </font>
    <font>
      <sz val="8"/>
      <color theme="1"/>
      <name val="Arial Narrow"/>
      <family val="2"/>
      <charset val="238"/>
    </font>
    <font>
      <i/>
      <vertAlign val="superscript"/>
      <sz val="7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1FFE8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5" fillId="0" borderId="0"/>
    <xf numFmtId="0" fontId="16" fillId="0" borderId="0"/>
    <xf numFmtId="1" fontId="3" fillId="0" borderId="0">
      <alignment horizontal="center" vertical="center"/>
      <protection locked="0"/>
    </xf>
    <xf numFmtId="0" fontId="2" fillId="0" borderId="0"/>
    <xf numFmtId="0" fontId="17" fillId="0" borderId="0"/>
    <xf numFmtId="0" fontId="3" fillId="0" borderId="0"/>
    <xf numFmtId="0" fontId="18" fillId="0" borderId="0"/>
    <xf numFmtId="0" fontId="1" fillId="0" borderId="0"/>
    <xf numFmtId="0" fontId="18" fillId="0" borderId="0" applyNumberFormat="0" applyFill="0" applyBorder="0" applyAlignment="0" applyProtection="0"/>
    <xf numFmtId="0" fontId="3" fillId="0" borderId="0"/>
  </cellStyleXfs>
  <cellXfs count="31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Border="1" applyAlignment="1">
      <alignment horizontal="left" vertical="center" wrapText="1" indent="1"/>
    </xf>
    <xf numFmtId="0" fontId="13" fillId="0" borderId="0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4" fontId="12" fillId="0" borderId="0" xfId="0" applyNumberFormat="1" applyFont="1" applyBorder="1" applyAlignment="1">
      <alignment horizontal="right" vertical="center"/>
    </xf>
    <xf numFmtId="4" fontId="6" fillId="0" borderId="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horizontal="right" vertical="center"/>
    </xf>
    <xf numFmtId="0" fontId="7" fillId="0" borderId="0" xfId="0" applyFont="1" applyBorder="1" applyAlignment="1">
      <alignment horizontal="left" vertical="center" wrapText="1" indent="1"/>
    </xf>
    <xf numFmtId="0" fontId="1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Alignment="1">
      <alignment horizontal="right" vertical="center"/>
    </xf>
    <xf numFmtId="0" fontId="6" fillId="0" borderId="7" xfId="0" applyFont="1" applyFill="1" applyBorder="1" applyAlignment="1">
      <alignment horizontal="center" vertical="center" wrapText="1"/>
    </xf>
    <xf numFmtId="0" fontId="4" fillId="0" borderId="0" xfId="6" applyFont="1" applyFill="1" applyAlignment="1">
      <alignment vertical="center"/>
    </xf>
    <xf numFmtId="0" fontId="8" fillId="0" borderId="0" xfId="6" applyFont="1" applyFill="1" applyAlignment="1">
      <alignment vertical="center"/>
    </xf>
    <xf numFmtId="0" fontId="8" fillId="0" borderId="22" xfId="6" applyFont="1" applyFill="1" applyBorder="1" applyAlignment="1">
      <alignment horizontal="center" vertical="center"/>
    </xf>
    <xf numFmtId="0" fontId="12" fillId="0" borderId="0" xfId="6" applyFont="1" applyFill="1" applyBorder="1" applyAlignment="1">
      <alignment horizontal="left" vertical="center" indent="1"/>
    </xf>
    <xf numFmtId="49" fontId="6" fillId="0" borderId="0" xfId="6" applyNumberFormat="1" applyFont="1" applyFill="1" applyBorder="1" applyAlignment="1">
      <alignment horizontal="center" vertical="center"/>
    </xf>
    <xf numFmtId="0" fontId="6" fillId="0" borderId="0" xfId="6" applyFont="1" applyFill="1" applyBorder="1" applyAlignment="1">
      <alignment horizontal="center" vertical="center"/>
    </xf>
    <xf numFmtId="4" fontId="6" fillId="0" borderId="0" xfId="6" applyNumberFormat="1" applyFont="1" applyFill="1" applyBorder="1" applyAlignment="1">
      <alignment horizontal="right" vertical="center"/>
    </xf>
    <xf numFmtId="4" fontId="12" fillId="0" borderId="23" xfId="6" applyNumberFormat="1" applyFont="1" applyFill="1" applyBorder="1" applyAlignment="1">
      <alignment horizontal="right" vertical="center"/>
    </xf>
    <xf numFmtId="0" fontId="8" fillId="0" borderId="24" xfId="6" applyFont="1" applyFill="1" applyBorder="1" applyAlignment="1">
      <alignment horizontal="center" vertical="center"/>
    </xf>
    <xf numFmtId="0" fontId="12" fillId="0" borderId="24" xfId="6" applyFont="1" applyFill="1" applyBorder="1" applyAlignment="1">
      <alignment horizontal="left" vertical="center" indent="1"/>
    </xf>
    <xf numFmtId="49" fontId="6" fillId="0" borderId="24" xfId="6" applyNumberFormat="1" applyFont="1" applyFill="1" applyBorder="1" applyAlignment="1">
      <alignment horizontal="center" vertical="center"/>
    </xf>
    <xf numFmtId="0" fontId="6" fillId="0" borderId="24" xfId="6" applyFont="1" applyFill="1" applyBorder="1" applyAlignment="1">
      <alignment horizontal="center" vertical="center"/>
    </xf>
    <xf numFmtId="4" fontId="6" fillId="0" borderId="24" xfId="6" applyNumberFormat="1" applyFont="1" applyFill="1" applyBorder="1" applyAlignment="1">
      <alignment horizontal="right" vertical="center"/>
    </xf>
    <xf numFmtId="4" fontId="12" fillId="0" borderId="24" xfId="6" applyNumberFormat="1" applyFont="1" applyFill="1" applyBorder="1" applyAlignment="1">
      <alignment horizontal="right" vertical="center"/>
    </xf>
    <xf numFmtId="0" fontId="8" fillId="0" borderId="0" xfId="6" applyFont="1" applyFill="1" applyAlignment="1">
      <alignment horizontal="center" vertical="center"/>
    </xf>
    <xf numFmtId="0" fontId="4" fillId="0" borderId="0" xfId="6" applyFont="1" applyFill="1" applyAlignment="1">
      <alignment horizontal="left" vertical="center" indent="1"/>
    </xf>
    <xf numFmtId="49" fontId="8" fillId="0" borderId="0" xfId="6" applyNumberFormat="1" applyFont="1" applyFill="1" applyAlignment="1">
      <alignment horizontal="center" vertical="center"/>
    </xf>
    <xf numFmtId="4" fontId="8" fillId="0" borderId="0" xfId="6" applyNumberFormat="1" applyFont="1" applyFill="1" applyAlignment="1">
      <alignment horizontal="right" vertical="center"/>
    </xf>
    <xf numFmtId="0" fontId="20" fillId="0" borderId="0" xfId="9" applyFont="1" applyBorder="1" applyAlignment="1">
      <alignment vertical="center"/>
    </xf>
    <xf numFmtId="0" fontId="21" fillId="0" borderId="0" xfId="0" applyFont="1" applyAlignment="1">
      <alignment vertical="center"/>
    </xf>
    <xf numFmtId="0" fontId="24" fillId="0" borderId="0" xfId="9" applyFont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horizontal="right" vertical="center"/>
    </xf>
    <xf numFmtId="4" fontId="6" fillId="0" borderId="7" xfId="0" applyNumberFormat="1" applyFont="1" applyFill="1" applyBorder="1" applyAlignment="1">
      <alignment horizontal="right" vertical="center"/>
    </xf>
    <xf numFmtId="4" fontId="6" fillId="0" borderId="8" xfId="0" applyNumberFormat="1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4" fontId="6" fillId="0" borderId="7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25" fillId="0" borderId="0" xfId="9" applyFont="1" applyFill="1" applyAlignment="1">
      <alignment vertical="center"/>
    </xf>
    <xf numFmtId="0" fontId="5" fillId="0" borderId="0" xfId="0" applyFont="1" applyBorder="1" applyAlignment="1">
      <alignment horizontal="left" vertical="center" wrapText="1" inden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6" xfId="6" applyFont="1" applyFill="1" applyBorder="1" applyAlignment="1">
      <alignment horizontal="center" vertical="center" wrapText="1"/>
    </xf>
    <xf numFmtId="49" fontId="6" fillId="0" borderId="7" xfId="6" applyNumberFormat="1" applyFont="1" applyFill="1" applyBorder="1" applyAlignment="1">
      <alignment horizontal="center" vertical="center" wrapText="1"/>
    </xf>
    <xf numFmtId="4" fontId="6" fillId="0" borderId="7" xfId="6" applyNumberFormat="1" applyFont="1" applyFill="1" applyBorder="1" applyAlignment="1">
      <alignment horizontal="right" vertical="center" wrapText="1"/>
    </xf>
    <xf numFmtId="4" fontId="6" fillId="0" borderId="8" xfId="6" applyNumberFormat="1" applyFont="1" applyFill="1" applyBorder="1" applyAlignment="1">
      <alignment horizontal="right" vertical="center" wrapText="1"/>
    </xf>
    <xf numFmtId="0" fontId="6" fillId="0" borderId="6" xfId="7" applyFont="1" applyFill="1" applyBorder="1" applyAlignment="1">
      <alignment horizontal="center" vertical="center" wrapText="1"/>
    </xf>
    <xf numFmtId="49" fontId="6" fillId="0" borderId="7" xfId="7" applyNumberFormat="1" applyFont="1" applyFill="1" applyBorder="1" applyAlignment="1">
      <alignment horizontal="center" vertical="center" wrapText="1"/>
    </xf>
    <xf numFmtId="0" fontId="6" fillId="3" borderId="6" xfId="6" applyFont="1" applyFill="1" applyBorder="1" applyAlignment="1">
      <alignment horizontal="center" vertical="center" wrapText="1"/>
    </xf>
    <xf numFmtId="49" fontId="6" fillId="3" borderId="7" xfId="6" applyNumberFormat="1" applyFont="1" applyFill="1" applyBorder="1" applyAlignment="1">
      <alignment horizontal="center" vertical="center" wrapText="1"/>
    </xf>
    <xf numFmtId="4" fontId="6" fillId="3" borderId="7" xfId="6" applyNumberFormat="1" applyFont="1" applyFill="1" applyBorder="1" applyAlignment="1">
      <alignment horizontal="right" vertical="center" wrapText="1"/>
    </xf>
    <xf numFmtId="4" fontId="6" fillId="3" borderId="8" xfId="6" applyNumberFormat="1" applyFont="1" applyFill="1" applyBorder="1" applyAlignment="1">
      <alignment horizontal="right" vertical="center" wrapText="1"/>
    </xf>
    <xf numFmtId="0" fontId="12" fillId="0" borderId="7" xfId="6" applyFont="1" applyFill="1" applyBorder="1" applyAlignment="1">
      <alignment vertical="center" wrapText="1"/>
    </xf>
    <xf numFmtId="0" fontId="6" fillId="0" borderId="7" xfId="6" applyFont="1" applyFill="1" applyBorder="1" applyAlignment="1">
      <alignment vertical="center" wrapText="1"/>
    </xf>
    <xf numFmtId="4" fontId="6" fillId="0" borderId="8" xfId="6" applyNumberFormat="1" applyFont="1" applyFill="1" applyBorder="1" applyAlignment="1">
      <alignment vertical="center" wrapText="1"/>
    </xf>
    <xf numFmtId="0" fontId="12" fillId="0" borderId="7" xfId="7" applyFont="1" applyFill="1" applyBorder="1" applyAlignment="1">
      <alignment vertical="center" wrapText="1"/>
    </xf>
    <xf numFmtId="0" fontId="6" fillId="0" borderId="7" xfId="7" applyFont="1" applyFill="1" applyBorder="1" applyAlignment="1">
      <alignment vertical="center" wrapText="1"/>
    </xf>
    <xf numFmtId="4" fontId="6" fillId="0" borderId="7" xfId="7" applyNumberFormat="1" applyFont="1" applyFill="1" applyBorder="1" applyAlignment="1">
      <alignment vertical="center" wrapText="1"/>
    </xf>
    <xf numFmtId="0" fontId="12" fillId="3" borderId="7" xfId="6" applyFont="1" applyFill="1" applyBorder="1" applyAlignment="1">
      <alignment vertical="center" wrapText="1"/>
    </xf>
    <xf numFmtId="0" fontId="12" fillId="0" borderId="7" xfId="6" applyFont="1" applyFill="1" applyBorder="1" applyAlignment="1">
      <alignment vertical="center"/>
    </xf>
    <xf numFmtId="0" fontId="6" fillId="0" borderId="7" xfId="6" applyFont="1" applyFill="1" applyBorder="1" applyAlignment="1">
      <alignment vertical="center"/>
    </xf>
    <xf numFmtId="0" fontId="6" fillId="0" borderId="6" xfId="6" applyFont="1" applyFill="1" applyBorder="1" applyAlignment="1">
      <alignment horizontal="center" vertical="center"/>
    </xf>
    <xf numFmtId="0" fontId="6" fillId="0" borderId="6" xfId="6" applyFont="1" applyFill="1" applyBorder="1" applyAlignment="1">
      <alignment vertical="center"/>
    </xf>
    <xf numFmtId="0" fontId="6" fillId="0" borderId="7" xfId="6" applyFont="1" applyFill="1" applyBorder="1" applyAlignment="1">
      <alignment horizontal="center" vertical="center"/>
    </xf>
    <xf numFmtId="4" fontId="6" fillId="0" borderId="7" xfId="6" applyNumberFormat="1" applyFont="1" applyFill="1" applyBorder="1" applyAlignment="1">
      <alignment horizontal="right" vertical="center"/>
    </xf>
    <xf numFmtId="4" fontId="6" fillId="0" borderId="8" xfId="6" applyNumberFormat="1" applyFont="1" applyFill="1" applyBorder="1" applyAlignment="1">
      <alignment horizontal="right" vertical="center"/>
    </xf>
    <xf numFmtId="49" fontId="6" fillId="0" borderId="5" xfId="6" applyNumberFormat="1" applyFont="1" applyFill="1" applyBorder="1" applyAlignment="1">
      <alignment horizontal="center" vertical="center"/>
    </xf>
    <xf numFmtId="4" fontId="12" fillId="0" borderId="8" xfId="6" applyNumberFormat="1" applyFont="1" applyFill="1" applyBorder="1" applyAlignment="1">
      <alignment horizontal="right" vertical="center"/>
    </xf>
    <xf numFmtId="49" fontId="6" fillId="0" borderId="7" xfId="6" applyNumberFormat="1" applyFont="1" applyFill="1" applyBorder="1" applyAlignment="1">
      <alignment horizontal="center" vertical="center"/>
    </xf>
    <xf numFmtId="4" fontId="6" fillId="0" borderId="7" xfId="6" applyNumberFormat="1" applyFont="1" applyFill="1" applyBorder="1" applyAlignment="1">
      <alignment horizontal="center" vertical="center"/>
    </xf>
    <xf numFmtId="49" fontId="6" fillId="0" borderId="7" xfId="7" applyNumberFormat="1" applyFont="1" applyFill="1" applyBorder="1" applyAlignment="1">
      <alignment horizontal="center" vertical="center"/>
    </xf>
    <xf numFmtId="0" fontId="6" fillId="0" borderId="10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6" fillId="0" borderId="7" xfId="6" applyFont="1" applyFill="1" applyBorder="1" applyAlignment="1">
      <alignment horizontal="right" vertical="center" wrapText="1"/>
    </xf>
    <xf numFmtId="0" fontId="6" fillId="3" borderId="7" xfId="6" applyFont="1" applyFill="1" applyBorder="1" applyAlignment="1">
      <alignment horizontal="right" vertical="center" wrapText="1"/>
    </xf>
    <xf numFmtId="0" fontId="12" fillId="0" borderId="7" xfId="6" applyFont="1" applyFill="1" applyBorder="1" applyAlignment="1">
      <alignment horizontal="left" vertical="center" wrapText="1"/>
    </xf>
    <xf numFmtId="165" fontId="6" fillId="0" borderId="7" xfId="6" applyNumberFormat="1" applyFont="1" applyFill="1" applyBorder="1" applyAlignment="1">
      <alignment horizontal="right" vertical="center" wrapText="1"/>
    </xf>
    <xf numFmtId="0" fontId="4" fillId="0" borderId="0" xfId="6" applyFont="1" applyFill="1"/>
    <xf numFmtId="0" fontId="6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4" fontId="6" fillId="0" borderId="5" xfId="0" applyNumberFormat="1" applyFont="1" applyBorder="1" applyAlignment="1">
      <alignment vertical="center"/>
    </xf>
    <xf numFmtId="4" fontId="6" fillId="0" borderId="11" xfId="0" applyNumberFormat="1" applyFont="1" applyBorder="1" applyAlignment="1">
      <alignment horizontal="right" vertical="center"/>
    </xf>
    <xf numFmtId="0" fontId="14" fillId="0" borderId="1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4" fontId="8" fillId="0" borderId="0" xfId="0" applyNumberFormat="1" applyFont="1" applyBorder="1" applyAlignment="1">
      <alignment horizontal="right" vertical="center"/>
    </xf>
    <xf numFmtId="4" fontId="10" fillId="0" borderId="0" xfId="0" applyNumberFormat="1" applyFont="1" applyBorder="1" applyAlignment="1">
      <alignment vertical="center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vertical="center" wrapText="1"/>
      <protection locked="0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vertical="center"/>
    </xf>
    <xf numFmtId="0" fontId="26" fillId="0" borderId="15" xfId="9" applyFont="1" applyBorder="1" applyAlignment="1">
      <alignment vertical="center"/>
    </xf>
    <xf numFmtId="0" fontId="20" fillId="0" borderId="15" xfId="9" applyFont="1" applyBorder="1" applyAlignment="1">
      <alignment vertical="center"/>
    </xf>
    <xf numFmtId="0" fontId="27" fillId="0" borderId="15" xfId="9" applyFont="1" applyBorder="1" applyAlignment="1">
      <alignment vertical="center"/>
    </xf>
    <xf numFmtId="0" fontId="21" fillId="0" borderId="15" xfId="0" applyFont="1" applyBorder="1" applyAlignment="1">
      <alignment vertical="center"/>
    </xf>
    <xf numFmtId="0" fontId="25" fillId="0" borderId="15" xfId="9" applyFont="1" applyFill="1" applyBorder="1" applyAlignment="1">
      <alignment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4" fillId="4" borderId="0" xfId="0" applyFont="1" applyFill="1"/>
    <xf numFmtId="0" fontId="6" fillId="0" borderId="0" xfId="0" applyFont="1" applyAlignment="1">
      <alignment horizontal="center"/>
    </xf>
    <xf numFmtId="165" fontId="6" fillId="0" borderId="0" xfId="0" applyNumberFormat="1" applyFont="1" applyAlignment="1">
      <alignment horizontal="center"/>
    </xf>
    <xf numFmtId="0" fontId="6" fillId="4" borderId="0" xfId="0" applyFont="1" applyFill="1"/>
    <xf numFmtId="49" fontId="6" fillId="0" borderId="0" xfId="0" applyNumberFormat="1" applyFont="1"/>
    <xf numFmtId="0" fontId="12" fillId="4" borderId="0" xfId="0" applyFont="1" applyFill="1"/>
    <xf numFmtId="0" fontId="6" fillId="0" borderId="0" xfId="9" applyFont="1" applyAlignment="1">
      <alignment vertical="center"/>
    </xf>
    <xf numFmtId="164" fontId="6" fillId="0" borderId="0" xfId="0" applyNumberFormat="1" applyFont="1"/>
    <xf numFmtId="0" fontId="6" fillId="0" borderId="0" xfId="9" applyFont="1" applyAlignment="1">
      <alignment horizontal="center" vertical="center"/>
    </xf>
    <xf numFmtId="0" fontId="6" fillId="0" borderId="0" xfId="9" applyFont="1" applyAlignment="1">
      <alignment horizontal="center" vertical="center" wrapText="1"/>
    </xf>
    <xf numFmtId="0" fontId="29" fillId="0" borderId="0" xfId="0" applyFont="1" applyAlignment="1"/>
    <xf numFmtId="0" fontId="13" fillId="0" borderId="0" xfId="9" applyFont="1" applyAlignment="1">
      <alignment vertical="center"/>
    </xf>
    <xf numFmtId="0" fontId="13" fillId="0" borderId="0" xfId="9" applyFont="1" applyBorder="1" applyAlignment="1">
      <alignment vertical="center"/>
    </xf>
    <xf numFmtId="0" fontId="6" fillId="0" borderId="17" xfId="9" applyFont="1" applyFill="1" applyBorder="1" applyAlignment="1">
      <alignment vertical="center"/>
    </xf>
    <xf numFmtId="0" fontId="30" fillId="0" borderId="0" xfId="9" applyFont="1" applyFill="1" applyAlignment="1">
      <alignment vertical="center"/>
    </xf>
    <xf numFmtId="0" fontId="30" fillId="0" borderId="0" xfId="9" applyFont="1" applyFill="1" applyBorder="1" applyAlignment="1">
      <alignment vertical="center"/>
    </xf>
    <xf numFmtId="0" fontId="31" fillId="3" borderId="1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22" fillId="0" borderId="0" xfId="9" applyFont="1" applyFill="1" applyBorder="1" applyAlignment="1">
      <alignment vertical="center"/>
    </xf>
    <xf numFmtId="0" fontId="23" fillId="0" borderId="0" xfId="9" applyFont="1" applyFill="1" applyBorder="1" applyAlignment="1">
      <alignment vertical="center"/>
    </xf>
    <xf numFmtId="0" fontId="21" fillId="0" borderId="0" xfId="0" applyFont="1" applyFill="1" applyAlignment="1">
      <alignment vertical="center"/>
    </xf>
    <xf numFmtId="0" fontId="6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0" xfId="0" applyFont="1" applyBorder="1" applyAlignment="1">
      <alignment horizontal="right" vertical="center"/>
    </xf>
    <xf numFmtId="4" fontId="6" fillId="0" borderId="30" xfId="0" applyNumberFormat="1" applyFont="1" applyBorder="1" applyAlignment="1">
      <alignment vertical="center" wrapText="1"/>
    </xf>
    <xf numFmtId="4" fontId="6" fillId="0" borderId="31" xfId="0" applyNumberFormat="1" applyFont="1" applyBorder="1" applyAlignment="1">
      <alignment vertical="center" wrapText="1"/>
    </xf>
    <xf numFmtId="0" fontId="13" fillId="0" borderId="0" xfId="0" applyFont="1" applyFill="1"/>
    <xf numFmtId="0" fontId="6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vertical="center"/>
    </xf>
    <xf numFmtId="0" fontId="6" fillId="0" borderId="27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/>
    </xf>
    <xf numFmtId="4" fontId="6" fillId="0" borderId="27" xfId="0" applyNumberFormat="1" applyFont="1" applyBorder="1" applyAlignment="1">
      <alignment vertical="center" wrapText="1"/>
    </xf>
    <xf numFmtId="4" fontId="12" fillId="2" borderId="33" xfId="0" applyNumberFormat="1" applyFont="1" applyFill="1" applyBorder="1" applyAlignment="1">
      <alignment vertical="center" wrapText="1"/>
    </xf>
    <xf numFmtId="0" fontId="14" fillId="0" borderId="34" xfId="9" applyFont="1" applyFill="1" applyBorder="1" applyAlignment="1" applyProtection="1">
      <alignment horizontal="center" vertical="center" textRotation="90"/>
    </xf>
    <xf numFmtId="0" fontId="14" fillId="0" borderId="34" xfId="9" applyFont="1" applyFill="1" applyBorder="1" applyAlignment="1" applyProtection="1">
      <alignment horizontal="left" vertical="center"/>
    </xf>
    <xf numFmtId="0" fontId="14" fillId="0" borderId="35" xfId="9" applyFont="1" applyFill="1" applyBorder="1" applyAlignment="1" applyProtection="1">
      <alignment horizontal="center" vertical="center" textRotation="90" wrapText="1"/>
    </xf>
    <xf numFmtId="0" fontId="14" fillId="0" borderId="36" xfId="9" applyFont="1" applyFill="1" applyBorder="1" applyAlignment="1" applyProtection="1">
      <alignment horizontal="center" vertical="center" textRotation="90" wrapText="1"/>
    </xf>
    <xf numFmtId="0" fontId="14" fillId="0" borderId="34" xfId="9" applyFont="1" applyFill="1" applyBorder="1" applyAlignment="1" applyProtection="1">
      <alignment horizontal="center" vertical="center" textRotation="90" wrapText="1"/>
    </xf>
    <xf numFmtId="0" fontId="6" fillId="0" borderId="13" xfId="0" applyFont="1" applyFill="1" applyBorder="1"/>
    <xf numFmtId="0" fontId="12" fillId="0" borderId="28" xfId="0" applyFont="1" applyFill="1" applyBorder="1" applyAlignment="1"/>
    <xf numFmtId="0" fontId="6" fillId="0" borderId="28" xfId="0" applyFont="1" applyFill="1" applyBorder="1"/>
    <xf numFmtId="165" fontId="6" fillId="0" borderId="28" xfId="0" applyNumberFormat="1" applyFont="1" applyFill="1" applyBorder="1" applyAlignment="1">
      <alignment horizontal="center"/>
    </xf>
    <xf numFmtId="0" fontId="6" fillId="0" borderId="28" xfId="0" applyFont="1" applyFill="1" applyBorder="1" applyAlignment="1">
      <alignment horizontal="center"/>
    </xf>
    <xf numFmtId="0" fontId="6" fillId="0" borderId="4" xfId="6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vertical="center" wrapText="1"/>
    </xf>
    <xf numFmtId="49" fontId="6" fillId="0" borderId="5" xfId="6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Fill="1" applyBorder="1" applyAlignment="1" applyProtection="1">
      <alignment horizontal="left" vertical="center" wrapText="1" indent="1"/>
      <protection locked="0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2" xfId="6" applyFont="1" applyFill="1" applyBorder="1" applyAlignment="1">
      <alignment horizontal="center" vertical="center" wrapText="1"/>
    </xf>
    <xf numFmtId="4" fontId="9" fillId="0" borderId="2" xfId="6" applyNumberFormat="1" applyFont="1" applyFill="1" applyBorder="1" applyAlignment="1">
      <alignment horizontal="right" vertical="center" wrapText="1"/>
    </xf>
    <xf numFmtId="4" fontId="9" fillId="0" borderId="3" xfId="6" applyNumberFormat="1" applyFont="1" applyFill="1" applyBorder="1" applyAlignment="1">
      <alignment horizontal="right" vertical="center" wrapText="1"/>
    </xf>
    <xf numFmtId="0" fontId="6" fillId="0" borderId="29" xfId="6" applyFont="1" applyFill="1" applyBorder="1" applyAlignment="1">
      <alignment horizontal="center" vertical="center" wrapText="1"/>
    </xf>
    <xf numFmtId="0" fontId="12" fillId="0" borderId="30" xfId="6" applyFont="1" applyFill="1" applyBorder="1" applyAlignment="1">
      <alignment vertical="center" wrapText="1"/>
    </xf>
    <xf numFmtId="49" fontId="6" fillId="0" borderId="30" xfId="6" applyNumberFormat="1" applyFont="1" applyFill="1" applyBorder="1" applyAlignment="1">
      <alignment horizontal="center" vertical="center" wrapText="1"/>
    </xf>
    <xf numFmtId="0" fontId="6" fillId="0" borderId="26" xfId="6" applyFont="1" applyFill="1" applyBorder="1" applyAlignment="1">
      <alignment horizontal="center" vertical="center"/>
    </xf>
    <xf numFmtId="49" fontId="13" fillId="0" borderId="27" xfId="6" applyNumberFormat="1" applyFont="1" applyFill="1" applyBorder="1" applyAlignment="1">
      <alignment horizontal="center" vertical="center"/>
    </xf>
    <xf numFmtId="0" fontId="13" fillId="0" borderId="27" xfId="6" applyFont="1" applyFill="1" applyBorder="1" applyAlignment="1">
      <alignment horizontal="center" vertical="center"/>
    </xf>
    <xf numFmtId="4" fontId="13" fillId="0" borderId="27" xfId="6" applyNumberFormat="1" applyFont="1" applyFill="1" applyBorder="1" applyAlignment="1">
      <alignment horizontal="right" vertical="center"/>
    </xf>
    <xf numFmtId="4" fontId="19" fillId="2" borderId="33" xfId="6" applyNumberFormat="1" applyFont="1" applyFill="1" applyBorder="1" applyAlignment="1">
      <alignment horizontal="right" vertical="center"/>
    </xf>
    <xf numFmtId="4" fontId="9" fillId="0" borderId="2" xfId="6" applyNumberFormat="1" applyFont="1" applyFill="1" applyBorder="1" applyAlignment="1">
      <alignment horizontal="center" vertical="center" wrapText="1"/>
    </xf>
    <xf numFmtId="4" fontId="9" fillId="0" borderId="3" xfId="6" applyNumberFormat="1" applyFont="1" applyFill="1" applyBorder="1" applyAlignment="1">
      <alignment horizontal="center" vertical="center" wrapText="1"/>
    </xf>
    <xf numFmtId="0" fontId="6" fillId="0" borderId="5" xfId="6" applyFont="1" applyFill="1" applyBorder="1" applyAlignment="1">
      <alignment horizontal="right" vertical="center" wrapText="1"/>
    </xf>
    <xf numFmtId="4" fontId="6" fillId="0" borderId="5" xfId="6" applyNumberFormat="1" applyFont="1" applyFill="1" applyBorder="1" applyAlignment="1">
      <alignment horizontal="right" vertical="center" wrapText="1"/>
    </xf>
    <xf numFmtId="4" fontId="6" fillId="0" borderId="11" xfId="6" applyNumberFormat="1" applyFont="1" applyFill="1" applyBorder="1" applyAlignment="1">
      <alignment horizontal="right" vertical="center" wrapText="1"/>
    </xf>
    <xf numFmtId="0" fontId="6" fillId="0" borderId="29" xfId="6" applyFont="1" applyFill="1" applyBorder="1" applyAlignment="1">
      <alignment horizontal="center" vertical="center"/>
    </xf>
    <xf numFmtId="0" fontId="12" fillId="0" borderId="30" xfId="6" applyFont="1" applyFill="1" applyBorder="1" applyAlignment="1">
      <alignment vertical="center"/>
    </xf>
    <xf numFmtId="49" fontId="6" fillId="0" borderId="30" xfId="6" applyNumberFormat="1" applyFont="1" applyFill="1" applyBorder="1" applyAlignment="1">
      <alignment horizontal="center" vertical="center"/>
    </xf>
    <xf numFmtId="0" fontId="6" fillId="0" borderId="30" xfId="6" applyFont="1" applyFill="1" applyBorder="1" applyAlignment="1">
      <alignment horizontal="center" vertical="center"/>
    </xf>
    <xf numFmtId="4" fontId="6" fillId="0" borderId="30" xfId="6" applyNumberFormat="1" applyFont="1" applyFill="1" applyBorder="1" applyAlignment="1">
      <alignment horizontal="right" vertical="center"/>
    </xf>
    <xf numFmtId="4" fontId="12" fillId="0" borderId="31" xfId="6" applyNumberFormat="1" applyFont="1" applyFill="1" applyBorder="1" applyAlignment="1">
      <alignment horizontal="right" vertical="center"/>
    </xf>
    <xf numFmtId="0" fontId="8" fillId="0" borderId="26" xfId="6" applyFont="1" applyFill="1" applyBorder="1" applyAlignment="1">
      <alignment horizontal="center" vertical="center"/>
    </xf>
    <xf numFmtId="0" fontId="6" fillId="0" borderId="30" xfId="6" applyFont="1" applyFill="1" applyBorder="1" applyAlignment="1">
      <alignment horizontal="right" vertical="center" wrapText="1"/>
    </xf>
    <xf numFmtId="4" fontId="6" fillId="0" borderId="30" xfId="6" applyNumberFormat="1" applyFont="1" applyFill="1" applyBorder="1" applyAlignment="1">
      <alignment horizontal="right" vertical="center" wrapText="1"/>
    </xf>
    <xf numFmtId="4" fontId="6" fillId="0" borderId="31" xfId="6" applyNumberFormat="1" applyFont="1" applyFill="1" applyBorder="1" applyAlignment="1">
      <alignment horizontal="right" vertical="center" wrapText="1"/>
    </xf>
    <xf numFmtId="0" fontId="6" fillId="0" borderId="37" xfId="0" applyFont="1" applyBorder="1" applyAlignment="1">
      <alignment horizontal="center" vertical="center"/>
    </xf>
    <xf numFmtId="0" fontId="6" fillId="0" borderId="32" xfId="0" applyFont="1" applyBorder="1" applyAlignment="1">
      <alignment vertical="center"/>
    </xf>
    <xf numFmtId="0" fontId="6" fillId="0" borderId="32" xfId="0" applyFont="1" applyBorder="1" applyAlignment="1">
      <alignment horizontal="center" vertical="center"/>
    </xf>
    <xf numFmtId="4" fontId="6" fillId="0" borderId="32" xfId="0" applyNumberFormat="1" applyFont="1" applyBorder="1" applyAlignment="1">
      <alignment vertical="center"/>
    </xf>
    <xf numFmtId="4" fontId="6" fillId="0" borderId="38" xfId="0" applyNumberFormat="1" applyFont="1" applyBorder="1" applyAlignment="1">
      <alignment horizontal="right" vertical="center"/>
    </xf>
    <xf numFmtId="167" fontId="6" fillId="0" borderId="5" xfId="0" applyNumberFormat="1" applyFont="1" applyBorder="1" applyAlignment="1">
      <alignment horizontal="right" vertical="center"/>
    </xf>
    <xf numFmtId="0" fontId="12" fillId="0" borderId="32" xfId="0" applyFont="1" applyBorder="1" applyAlignment="1">
      <alignment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right" vertical="center" wrapText="1"/>
    </xf>
    <xf numFmtId="4" fontId="6" fillId="0" borderId="38" xfId="0" applyNumberFormat="1" applyFont="1" applyBorder="1" applyAlignment="1">
      <alignment horizontal="right" vertical="center" wrapText="1"/>
    </xf>
    <xf numFmtId="0" fontId="6" fillId="0" borderId="26" xfId="0" applyFont="1" applyBorder="1" applyAlignment="1">
      <alignment vertical="center"/>
    </xf>
    <xf numFmtId="0" fontId="19" fillId="0" borderId="27" xfId="0" applyFont="1" applyBorder="1" applyAlignment="1">
      <alignment vertical="center"/>
    </xf>
    <xf numFmtId="0" fontId="13" fillId="0" borderId="27" xfId="0" applyFont="1" applyBorder="1" applyAlignment="1">
      <alignment horizontal="center" vertical="center"/>
    </xf>
    <xf numFmtId="0" fontId="19" fillId="0" borderId="27" xfId="0" applyFont="1" applyBorder="1" applyAlignment="1">
      <alignment horizontal="right" vertical="center"/>
    </xf>
    <xf numFmtId="4" fontId="13" fillId="0" borderId="27" xfId="0" applyNumberFormat="1" applyFont="1" applyBorder="1" applyAlignment="1">
      <alignment horizontal="right" vertical="center"/>
    </xf>
    <xf numFmtId="4" fontId="19" fillId="2" borderId="33" xfId="0" applyNumberFormat="1" applyFont="1" applyFill="1" applyBorder="1" applyAlignment="1">
      <alignment horizontal="right" vertical="center"/>
    </xf>
    <xf numFmtId="167" fontId="6" fillId="0" borderId="32" xfId="0" applyNumberFormat="1" applyFont="1" applyBorder="1" applyAlignment="1">
      <alignment horizontal="right" vertical="center"/>
    </xf>
    <xf numFmtId="4" fontId="13" fillId="0" borderId="27" xfId="0" applyNumberFormat="1" applyFont="1" applyBorder="1" applyAlignment="1">
      <alignment vertical="center"/>
    </xf>
    <xf numFmtId="0" fontId="9" fillId="0" borderId="4" xfId="6" applyFont="1" applyFill="1" applyBorder="1" applyAlignment="1" applyProtection="1">
      <alignment horizontal="center" vertical="center" wrapText="1"/>
      <protection locked="0"/>
    </xf>
    <xf numFmtId="49" fontId="9" fillId="0" borderId="5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32" xfId="6" applyFont="1" applyFill="1" applyBorder="1" applyAlignment="1">
      <alignment horizontal="center" vertical="center" wrapText="1"/>
    </xf>
    <xf numFmtId="4" fontId="9" fillId="0" borderId="5" xfId="6" applyNumberFormat="1" applyFont="1" applyFill="1" applyBorder="1" applyAlignment="1">
      <alignment horizontal="center" vertical="center" wrapText="1"/>
    </xf>
    <xf numFmtId="4" fontId="9" fillId="0" borderId="11" xfId="6" applyNumberFormat="1" applyFont="1" applyFill="1" applyBorder="1" applyAlignment="1">
      <alignment horizontal="center" vertical="center" wrapText="1"/>
    </xf>
    <xf numFmtId="0" fontId="6" fillId="0" borderId="5" xfId="6" applyFont="1" applyFill="1" applyBorder="1" applyAlignment="1" applyProtection="1">
      <alignment vertical="center" wrapText="1"/>
      <protection locked="0"/>
    </xf>
    <xf numFmtId="0" fontId="19" fillId="0" borderId="27" xfId="6" applyFont="1" applyFill="1" applyBorder="1" applyAlignment="1">
      <alignment vertical="center"/>
    </xf>
    <xf numFmtId="0" fontId="13" fillId="0" borderId="27" xfId="6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vertical="center" wrapText="1" indent="2"/>
    </xf>
    <xf numFmtId="0" fontId="32" fillId="0" borderId="0" xfId="0" applyFont="1" applyAlignment="1">
      <alignment horizontal="left" vertical="center" wrapText="1" indent="1"/>
    </xf>
    <xf numFmtId="166" fontId="12" fillId="2" borderId="15" xfId="0" applyNumberFormat="1" applyFont="1" applyFill="1" applyBorder="1"/>
    <xf numFmtId="0" fontId="12" fillId="0" borderId="30" xfId="0" applyFont="1" applyFill="1" applyBorder="1" applyAlignment="1">
      <alignment vertical="center" wrapText="1"/>
    </xf>
    <xf numFmtId="0" fontId="6" fillId="0" borderId="30" xfId="0" applyFont="1" applyFill="1" applyBorder="1" applyAlignment="1">
      <alignment horizontal="right" vertical="center"/>
    </xf>
    <xf numFmtId="4" fontId="6" fillId="0" borderId="30" xfId="0" applyNumberFormat="1" applyFont="1" applyFill="1" applyBorder="1" applyAlignment="1">
      <alignment vertical="center" wrapText="1"/>
    </xf>
    <xf numFmtId="0" fontId="13" fillId="0" borderId="17" xfId="9" applyFont="1" applyFill="1" applyBorder="1" applyAlignment="1">
      <alignment horizontal="center" vertical="center"/>
    </xf>
    <xf numFmtId="1" fontId="13" fillId="0" borderId="20" xfId="9" applyNumberFormat="1" applyFont="1" applyFill="1" applyBorder="1" applyAlignment="1">
      <alignment horizontal="center" vertical="center"/>
    </xf>
    <xf numFmtId="1" fontId="13" fillId="0" borderId="19" xfId="9" applyNumberFormat="1" applyFont="1" applyFill="1" applyBorder="1" applyAlignment="1">
      <alignment horizontal="center" vertical="center"/>
    </xf>
    <xf numFmtId="0" fontId="20" fillId="0" borderId="18" xfId="9" applyFont="1" applyFill="1" applyBorder="1" applyAlignment="1">
      <alignment horizontal="center" vertical="center"/>
    </xf>
    <xf numFmtId="0" fontId="33" fillId="0" borderId="18" xfId="9" applyFont="1" applyFill="1" applyBorder="1" applyAlignment="1">
      <alignment vertical="center"/>
    </xf>
    <xf numFmtId="1" fontId="20" fillId="0" borderId="7" xfId="9" applyNumberFormat="1" applyFont="1" applyFill="1" applyBorder="1" applyAlignment="1">
      <alignment horizontal="center" vertical="center"/>
    </xf>
    <xf numFmtId="1" fontId="20" fillId="0" borderId="6" xfId="9" applyNumberFormat="1" applyFont="1" applyFill="1" applyBorder="1" applyAlignment="1">
      <alignment horizontal="center" vertical="center"/>
    </xf>
    <xf numFmtId="0" fontId="20" fillId="0" borderId="39" xfId="9" applyFont="1" applyFill="1" applyBorder="1" applyAlignment="1">
      <alignment horizontal="center" vertical="center"/>
    </xf>
    <xf numFmtId="166" fontId="6" fillId="0" borderId="18" xfId="0" applyNumberFormat="1" applyFont="1" applyBorder="1"/>
    <xf numFmtId="0" fontId="13" fillId="0" borderId="18" xfId="9" applyFont="1" applyFill="1" applyBorder="1" applyAlignment="1">
      <alignment horizontal="center" vertical="center"/>
    </xf>
    <xf numFmtId="0" fontId="6" fillId="0" borderId="18" xfId="9" applyFont="1" applyFill="1" applyBorder="1" applyAlignment="1">
      <alignment vertical="center"/>
    </xf>
    <xf numFmtId="1" fontId="13" fillId="0" borderId="7" xfId="9" applyNumberFormat="1" applyFont="1" applyFill="1" applyBorder="1" applyAlignment="1">
      <alignment horizontal="center" vertical="center"/>
    </xf>
    <xf numFmtId="1" fontId="13" fillId="0" borderId="6" xfId="9" applyNumberFormat="1" applyFont="1" applyFill="1" applyBorder="1" applyAlignment="1">
      <alignment horizontal="center" vertical="center"/>
    </xf>
    <xf numFmtId="0" fontId="20" fillId="0" borderId="16" xfId="9" applyFont="1" applyFill="1" applyBorder="1" applyAlignment="1">
      <alignment horizontal="center" vertical="center"/>
    </xf>
    <xf numFmtId="0" fontId="33" fillId="0" borderId="16" xfId="9" applyFont="1" applyFill="1" applyBorder="1" applyAlignment="1">
      <alignment vertical="center"/>
    </xf>
    <xf numFmtId="1" fontId="20" fillId="0" borderId="10" xfId="9" applyNumberFormat="1" applyFont="1" applyFill="1" applyBorder="1" applyAlignment="1">
      <alignment horizontal="center" vertical="center"/>
    </xf>
    <xf numFmtId="1" fontId="20" fillId="0" borderId="9" xfId="9" applyNumberFormat="1" applyFont="1" applyFill="1" applyBorder="1" applyAlignment="1">
      <alignment horizontal="center" vertical="center"/>
    </xf>
    <xf numFmtId="0" fontId="20" fillId="0" borderId="42" xfId="9" applyFont="1" applyFill="1" applyBorder="1" applyAlignment="1">
      <alignment horizontal="center" vertical="center"/>
    </xf>
    <xf numFmtId="166" fontId="6" fillId="0" borderId="16" xfId="0" applyNumberFormat="1" applyFont="1" applyBorder="1"/>
    <xf numFmtId="0" fontId="6" fillId="0" borderId="25" xfId="9" applyFont="1" applyBorder="1" applyAlignment="1">
      <alignment vertical="center"/>
    </xf>
    <xf numFmtId="0" fontId="6" fillId="0" borderId="18" xfId="9" applyFont="1" applyBorder="1" applyAlignment="1">
      <alignment vertical="center"/>
    </xf>
    <xf numFmtId="0" fontId="6" fillId="0" borderId="40" xfId="9" applyFont="1" applyBorder="1" applyAlignment="1">
      <alignment vertical="center" wrapText="1"/>
    </xf>
    <xf numFmtId="0" fontId="6" fillId="0" borderId="18" xfId="9" applyFont="1" applyBorder="1" applyAlignment="1">
      <alignment horizontal="left" vertical="center"/>
    </xf>
    <xf numFmtId="0" fontId="6" fillId="0" borderId="16" xfId="9" applyFont="1" applyBorder="1" applyAlignment="1">
      <alignment vertical="center"/>
    </xf>
    <xf numFmtId="0" fontId="13" fillId="0" borderId="0" xfId="6" applyFont="1" applyFill="1" applyAlignment="1">
      <alignment vertical="center"/>
    </xf>
    <xf numFmtId="0" fontId="9" fillId="0" borderId="19" xfId="6" applyFont="1" applyFill="1" applyBorder="1" applyAlignment="1" applyProtection="1">
      <alignment horizontal="center" vertical="center" wrapText="1"/>
      <protection locked="0"/>
    </xf>
    <xf numFmtId="0" fontId="9" fillId="0" borderId="20" xfId="6" applyFont="1" applyFill="1" applyBorder="1" applyAlignment="1" applyProtection="1">
      <alignment horizontal="left" vertical="center" wrapText="1" indent="1"/>
      <protection locked="0"/>
    </xf>
    <xf numFmtId="49" fontId="9" fillId="0" borderId="20" xfId="6" applyNumberFormat="1" applyFont="1" applyFill="1" applyBorder="1" applyAlignment="1" applyProtection="1">
      <alignment horizontal="center" vertical="center" wrapText="1"/>
      <protection locked="0"/>
    </xf>
    <xf numFmtId="0" fontId="9" fillId="0" borderId="20" xfId="6" applyFont="1" applyFill="1" applyBorder="1" applyAlignment="1">
      <alignment horizontal="center" vertical="center" wrapText="1"/>
    </xf>
    <xf numFmtId="4" fontId="9" fillId="0" borderId="20" xfId="0" applyNumberFormat="1" applyFont="1" applyBorder="1" applyAlignment="1">
      <alignment horizontal="center" vertical="center" wrapText="1"/>
    </xf>
    <xf numFmtId="4" fontId="9" fillId="0" borderId="21" xfId="6" applyNumberFormat="1" applyFont="1" applyFill="1" applyBorder="1" applyAlignment="1">
      <alignment horizontal="right" vertical="center" wrapText="1"/>
    </xf>
    <xf numFmtId="2" fontId="6" fillId="0" borderId="7" xfId="6" applyNumberFormat="1" applyFont="1" applyFill="1" applyBorder="1" applyAlignment="1">
      <alignment horizontal="right" vertical="center" wrapText="1"/>
    </xf>
    <xf numFmtId="0" fontId="19" fillId="0" borderId="0" xfId="6" applyFont="1" applyFill="1" applyAlignment="1">
      <alignment vertical="center"/>
    </xf>
    <xf numFmtId="2" fontId="6" fillId="0" borderId="7" xfId="0" applyNumberFormat="1" applyFont="1" applyFill="1" applyBorder="1" applyAlignment="1">
      <alignment horizontal="right" vertical="center"/>
    </xf>
    <xf numFmtId="0" fontId="13" fillId="0" borderId="0" xfId="0" applyFont="1" applyAlignment="1">
      <alignment vertical="center"/>
    </xf>
    <xf numFmtId="166" fontId="13" fillId="0" borderId="0" xfId="0" applyNumberFormat="1" applyFont="1" applyAlignment="1">
      <alignment vertical="center"/>
    </xf>
    <xf numFmtId="166" fontId="4" fillId="0" borderId="0" xfId="0" applyNumberFormat="1" applyFont="1" applyAlignment="1">
      <alignment vertical="center"/>
    </xf>
    <xf numFmtId="166" fontId="13" fillId="0" borderId="0" xfId="6" applyNumberFormat="1" applyFont="1" applyFill="1" applyAlignment="1">
      <alignment vertical="center"/>
    </xf>
    <xf numFmtId="166" fontId="8" fillId="0" borderId="0" xfId="6" applyNumberFormat="1" applyFont="1" applyFill="1" applyAlignment="1">
      <alignment vertical="center"/>
    </xf>
    <xf numFmtId="0" fontId="6" fillId="0" borderId="9" xfId="6" applyFont="1" applyFill="1" applyBorder="1" applyAlignment="1">
      <alignment vertical="center"/>
    </xf>
    <xf numFmtId="0" fontId="19" fillId="0" borderId="10" xfId="6" applyFont="1" applyFill="1" applyBorder="1" applyAlignment="1">
      <alignment vertical="center"/>
    </xf>
    <xf numFmtId="49" fontId="13" fillId="0" borderId="10" xfId="6" applyNumberFormat="1" applyFont="1" applyFill="1" applyBorder="1" applyAlignment="1">
      <alignment horizontal="center" vertical="center"/>
    </xf>
    <xf numFmtId="0" fontId="13" fillId="0" borderId="10" xfId="6" applyFont="1" applyFill="1" applyBorder="1" applyAlignment="1">
      <alignment horizontal="center" vertical="center"/>
    </xf>
    <xf numFmtId="4" fontId="13" fillId="0" borderId="10" xfId="6" applyNumberFormat="1" applyFont="1" applyFill="1" applyBorder="1" applyAlignment="1">
      <alignment horizontal="right" vertical="center"/>
    </xf>
    <xf numFmtId="4" fontId="19" fillId="2" borderId="43" xfId="6" applyNumberFormat="1" applyFont="1" applyFill="1" applyBorder="1" applyAlignment="1">
      <alignment horizontal="right" vertical="center"/>
    </xf>
    <xf numFmtId="0" fontId="6" fillId="0" borderId="30" xfId="6" applyFont="1" applyFill="1" applyBorder="1" applyAlignment="1">
      <alignment vertical="center"/>
    </xf>
    <xf numFmtId="49" fontId="6" fillId="0" borderId="30" xfId="7" applyNumberFormat="1" applyFont="1" applyFill="1" applyBorder="1" applyAlignment="1">
      <alignment horizontal="center" vertical="center"/>
    </xf>
    <xf numFmtId="4" fontId="6" fillId="0" borderId="30" xfId="6" applyNumberFormat="1" applyFont="1" applyFill="1" applyBorder="1" applyAlignment="1">
      <alignment horizontal="center" vertical="center"/>
    </xf>
    <xf numFmtId="4" fontId="19" fillId="0" borderId="43" xfId="6" applyNumberFormat="1" applyFont="1" applyFill="1" applyBorder="1" applyAlignment="1">
      <alignment horizontal="right" vertical="center"/>
    </xf>
    <xf numFmtId="166" fontId="6" fillId="0" borderId="25" xfId="0" applyNumberFormat="1" applyFont="1" applyBorder="1"/>
    <xf numFmtId="0" fontId="14" fillId="0" borderId="34" xfId="9" applyFont="1" applyFill="1" applyBorder="1" applyAlignment="1">
      <alignment vertical="center"/>
    </xf>
    <xf numFmtId="0" fontId="7" fillId="0" borderId="13" xfId="0" applyFont="1" applyBorder="1" applyAlignment="1">
      <alignment horizontal="left" vertical="center" wrapText="1" indent="1"/>
    </xf>
    <xf numFmtId="0" fontId="7" fillId="0" borderId="14" xfId="0" applyFont="1" applyBorder="1" applyAlignment="1">
      <alignment horizontal="left" vertical="center" wrapText="1" indent="1"/>
    </xf>
    <xf numFmtId="166" fontId="4" fillId="0" borderId="15" xfId="0" applyNumberFormat="1" applyFont="1" applyBorder="1" applyAlignment="1">
      <alignment horizontal="right" vertical="center" wrapText="1"/>
    </xf>
    <xf numFmtId="0" fontId="7" fillId="0" borderId="17" xfId="0" applyFont="1" applyBorder="1" applyAlignment="1">
      <alignment horizontal="left" vertical="center" wrapText="1" indent="1"/>
    </xf>
    <xf numFmtId="0" fontId="7" fillId="0" borderId="15" xfId="0" applyFont="1" applyBorder="1" applyAlignment="1">
      <alignment horizontal="left" vertical="center" wrapText="1" indent="1"/>
    </xf>
    <xf numFmtId="164" fontId="7" fillId="0" borderId="15" xfId="0" applyNumberFormat="1" applyFont="1" applyBorder="1" applyAlignment="1">
      <alignment horizontal="right" vertical="center" wrapText="1"/>
    </xf>
    <xf numFmtId="0" fontId="4" fillId="0" borderId="15" xfId="0" applyFont="1" applyBorder="1" applyAlignment="1">
      <alignment horizontal="left" vertical="center" wrapText="1" indent="1"/>
    </xf>
    <xf numFmtId="166" fontId="7" fillId="0" borderId="15" xfId="0" applyNumberFormat="1" applyFont="1" applyBorder="1" applyAlignment="1">
      <alignment horizontal="right" vertical="center" wrapText="1"/>
    </xf>
    <xf numFmtId="166" fontId="4" fillId="2" borderId="16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center" wrapText="1" indent="1"/>
    </xf>
    <xf numFmtId="0" fontId="32" fillId="0" borderId="0" xfId="0" applyFont="1" applyAlignment="1">
      <alignment horizontal="left" vertical="center" wrapText="1" indent="1"/>
    </xf>
    <xf numFmtId="2" fontId="4" fillId="0" borderId="0" xfId="0" applyNumberFormat="1" applyFont="1" applyBorder="1" applyAlignment="1">
      <alignment horizontal="left" vertical="center" wrapText="1" indent="1"/>
    </xf>
    <xf numFmtId="2" fontId="6" fillId="0" borderId="0" xfId="0" applyNumberFormat="1" applyFont="1" applyBorder="1" applyAlignment="1">
      <alignment horizontal="left" vertical="center" wrapText="1" indent="1"/>
    </xf>
    <xf numFmtId="0" fontId="4" fillId="0" borderId="15" xfId="0" applyFont="1" applyBorder="1" applyAlignment="1">
      <alignment horizontal="center" vertical="center" wrapText="1"/>
    </xf>
    <xf numFmtId="166" fontId="7" fillId="2" borderId="15" xfId="0" applyNumberFormat="1" applyFont="1" applyFill="1" applyBorder="1" applyAlignment="1">
      <alignment horizontal="right" vertical="center" wrapText="1"/>
    </xf>
    <xf numFmtId="166" fontId="7" fillId="0" borderId="17" xfId="0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left" vertical="center" wrapText="1" indent="1"/>
    </xf>
    <xf numFmtId="166" fontId="4" fillId="2" borderId="18" xfId="0" applyNumberFormat="1" applyFont="1" applyFill="1" applyBorder="1" applyAlignment="1">
      <alignment horizontal="right" vertical="center" wrapText="1"/>
    </xf>
    <xf numFmtId="0" fontId="4" fillId="0" borderId="16" xfId="0" applyFont="1" applyBorder="1" applyAlignment="1">
      <alignment horizontal="left" vertical="center" wrapText="1" indent="1"/>
    </xf>
    <xf numFmtId="166" fontId="7" fillId="2" borderId="17" xfId="0" applyNumberFormat="1" applyFont="1" applyFill="1" applyBorder="1" applyAlignment="1">
      <alignment horizontal="right" vertical="center" wrapText="1"/>
    </xf>
    <xf numFmtId="0" fontId="7" fillId="0" borderId="12" xfId="0" applyFont="1" applyBorder="1" applyAlignment="1">
      <alignment vertical="center" wrapText="1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6" fillId="0" borderId="39" xfId="9" applyFont="1" applyFill="1" applyBorder="1" applyAlignment="1">
      <alignment horizontal="left" vertical="center"/>
    </xf>
    <xf numFmtId="0" fontId="6" fillId="0" borderId="41" xfId="9" applyFont="1" applyFill="1" applyBorder="1" applyAlignment="1">
      <alignment horizontal="left" vertical="center"/>
    </xf>
    <xf numFmtId="0" fontId="6" fillId="0" borderId="40" xfId="9" applyFont="1" applyFill="1" applyBorder="1" applyAlignment="1">
      <alignment horizontal="left" vertical="center"/>
    </xf>
    <xf numFmtId="0" fontId="7" fillId="0" borderId="0" xfId="6" applyFont="1" applyFill="1" applyBorder="1" applyAlignment="1">
      <alignment horizontal="left" vertical="center"/>
    </xf>
    <xf numFmtId="0" fontId="4" fillId="0" borderId="19" xfId="6" applyFont="1" applyFill="1" applyBorder="1" applyAlignment="1" applyProtection="1">
      <alignment horizontal="center" vertical="center" wrapText="1"/>
      <protection locked="0"/>
    </xf>
    <xf numFmtId="0" fontId="4" fillId="0" borderId="20" xfId="6" applyFont="1" applyFill="1" applyBorder="1" applyAlignment="1" applyProtection="1">
      <alignment horizontal="center" vertical="center" wrapText="1"/>
      <protection locked="0"/>
    </xf>
    <xf numFmtId="0" fontId="4" fillId="0" borderId="21" xfId="6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Fill="1" applyBorder="1" applyAlignment="1">
      <alignment horizontal="left" vertical="center"/>
    </xf>
    <xf numFmtId="0" fontId="7" fillId="0" borderId="0" xfId="6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</cellXfs>
  <cellStyles count="11">
    <cellStyle name="normální" xfId="0" builtinId="0"/>
    <cellStyle name="normální 2" xfId="1"/>
    <cellStyle name="normální 2 2" xfId="5"/>
    <cellStyle name="normální 2 2 2" xfId="10"/>
    <cellStyle name="normální 2 3" xfId="7"/>
    <cellStyle name="normální 3" xfId="2"/>
    <cellStyle name="Normální 4" xfId="4"/>
    <cellStyle name="Normální 5" xfId="8"/>
    <cellStyle name="normální 6" xfId="9"/>
    <cellStyle name="normální_MODERNIZACE SILNICE II340 SEČ - HRANICE KRAJE   SO-801 SADOVÉ ÚPRAVY" xfId="6"/>
    <cellStyle name="Specifikace" xfId="3"/>
  </cellStyles>
  <dxfs count="0"/>
  <tableStyles count="0" defaultTableStyle="TableStyleMedium9" defaultPivotStyle="PivotStyleLight16"/>
  <colors>
    <mruColors>
      <color rgb="FFD1FFE8"/>
      <color rgb="FF99FFCC"/>
      <color rgb="FF008000"/>
      <color rgb="FFFFCCFF"/>
      <color rgb="FFFFFFCC"/>
      <color rgb="FFFFE1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2:F31"/>
  <sheetViews>
    <sheetView showGridLines="0" tabSelected="1" view="pageBreakPreview" zoomScale="120" zoomScaleNormal="100" zoomScaleSheetLayoutView="120" workbookViewId="0">
      <selection activeCell="B6" sqref="B6"/>
    </sheetView>
  </sheetViews>
  <sheetFormatPr defaultRowHeight="12.75"/>
  <cols>
    <col min="1" max="1" width="8.28515625" style="1" customWidth="1"/>
    <col min="2" max="2" width="55.28515625" style="2" customWidth="1"/>
    <col min="3" max="3" width="4.7109375" style="12" customWidth="1"/>
    <col min="4" max="4" width="4.85546875" style="1" customWidth="1"/>
    <col min="5" max="5" width="8.5703125" style="9" customWidth="1"/>
    <col min="6" max="6" width="8.85546875" style="3" customWidth="1"/>
    <col min="7" max="16384" width="9.140625" style="2"/>
  </cols>
  <sheetData>
    <row r="2" spans="2:6" ht="21.6" customHeight="1">
      <c r="B2" s="292"/>
      <c r="C2" s="292"/>
      <c r="D2" s="292"/>
      <c r="E2" s="292"/>
      <c r="F2" s="292"/>
    </row>
    <row r="3" spans="2:6" ht="21.6" customHeight="1">
      <c r="B3" s="49" t="s">
        <v>146</v>
      </c>
      <c r="C3" s="226"/>
      <c r="D3" s="226"/>
      <c r="E3" s="226"/>
      <c r="F3" s="226"/>
    </row>
    <row r="4" spans="2:6" ht="21.6" customHeight="1">
      <c r="B4" s="226"/>
      <c r="C4" s="226"/>
      <c r="D4" s="226"/>
      <c r="E4" s="226"/>
      <c r="F4" s="226"/>
    </row>
    <row r="5" spans="2:6" ht="34.5" customHeight="1">
      <c r="B5" s="293" t="s">
        <v>118</v>
      </c>
      <c r="C5" s="293"/>
      <c r="D5" s="293"/>
      <c r="E5" s="293"/>
      <c r="F5" s="293"/>
    </row>
    <row r="6" spans="2:6" ht="34.5" customHeight="1">
      <c r="B6" s="227"/>
      <c r="C6" s="227"/>
      <c r="D6" s="227"/>
      <c r="E6" s="227"/>
      <c r="F6" s="227"/>
    </row>
    <row r="7" spans="2:6" ht="21" customHeight="1">
      <c r="B7" s="294" t="s">
        <v>91</v>
      </c>
      <c r="C7" s="294"/>
      <c r="D7" s="294"/>
      <c r="E7" s="294"/>
      <c r="F7" s="294"/>
    </row>
    <row r="8" spans="2:6" ht="46.5" customHeight="1">
      <c r="B8" s="295" t="s">
        <v>131</v>
      </c>
      <c r="C8" s="295"/>
      <c r="D8" s="295"/>
      <c r="E8" s="295"/>
      <c r="F8" s="295"/>
    </row>
    <row r="9" spans="2:6" ht="15.75" customHeight="1"/>
    <row r="10" spans="2:6" ht="15.75" customHeight="1">
      <c r="B10" s="283" t="s">
        <v>139</v>
      </c>
      <c r="C10" s="284"/>
      <c r="D10" s="296" t="s">
        <v>0</v>
      </c>
      <c r="E10" s="296"/>
    </row>
    <row r="11" spans="2:6" ht="15.75" customHeight="1">
      <c r="B11" s="283" t="str">
        <f>+KÁCENÍ!B1</f>
        <v>Kácení stromů, odstraňování keřů</v>
      </c>
      <c r="C11" s="284"/>
      <c r="D11" s="297">
        <f>+KÁCENÍ!F12</f>
        <v>0</v>
      </c>
      <c r="E11" s="297"/>
    </row>
    <row r="12" spans="2:6" ht="15.75" customHeight="1">
      <c r="B12" s="283" t="str">
        <f>+OŠETŘENÍ!A1</f>
        <v>Ošetření stromů a keřů</v>
      </c>
      <c r="C12" s="284"/>
      <c r="D12" s="297">
        <f>+OŠETŘENÍ!O8</f>
        <v>0</v>
      </c>
      <c r="E12" s="297"/>
    </row>
    <row r="13" spans="2:6" ht="15.75" customHeight="1">
      <c r="B13" s="286" t="s">
        <v>81</v>
      </c>
      <c r="C13" s="286"/>
      <c r="D13" s="298">
        <f>+D14+D15</f>
        <v>0</v>
      </c>
      <c r="E13" s="298"/>
    </row>
    <row r="14" spans="2:6" ht="15.75" customHeight="1">
      <c r="B14" s="299" t="s">
        <v>2</v>
      </c>
      <c r="C14" s="299"/>
      <c r="D14" s="300">
        <f>+'VÝSADBA A ÚDRŽBA KEŘŮ'!F11</f>
        <v>0</v>
      </c>
      <c r="E14" s="300"/>
    </row>
    <row r="15" spans="2:6" ht="15.75" customHeight="1">
      <c r="B15" s="301" t="s">
        <v>3</v>
      </c>
      <c r="C15" s="301"/>
      <c r="D15" s="291">
        <f>+'VÝSADBA A ÚDRŽBA KEŘŮ'!F25</f>
        <v>0</v>
      </c>
      <c r="E15" s="291"/>
    </row>
    <row r="16" spans="2:6" ht="15.75" customHeight="1">
      <c r="B16" s="286" t="s">
        <v>76</v>
      </c>
      <c r="C16" s="286"/>
      <c r="D16" s="298">
        <f>+D17+D18</f>
        <v>0</v>
      </c>
      <c r="E16" s="298"/>
    </row>
    <row r="17" spans="1:6" ht="15.75" customHeight="1">
      <c r="B17" s="299" t="s">
        <v>2</v>
      </c>
      <c r="C17" s="299"/>
      <c r="D17" s="300">
        <f>+TRÁVNÍK!F8</f>
        <v>0</v>
      </c>
      <c r="E17" s="300"/>
    </row>
    <row r="18" spans="1:6" ht="15.75" customHeight="1">
      <c r="B18" s="301" t="s">
        <v>3</v>
      </c>
      <c r="C18" s="301"/>
      <c r="D18" s="291">
        <f>+TRÁVNÍK!F14</f>
        <v>0</v>
      </c>
      <c r="E18" s="291"/>
    </row>
    <row r="19" spans="1:6" ht="15.75" customHeight="1">
      <c r="B19" s="287" t="s">
        <v>4</v>
      </c>
      <c r="C19" s="289"/>
      <c r="D19" s="290">
        <f>+D11+D12+D13+D16</f>
        <v>0</v>
      </c>
      <c r="E19" s="290"/>
    </row>
    <row r="20" spans="1:6" ht="15.75" customHeight="1">
      <c r="B20" s="287" t="s">
        <v>5</v>
      </c>
      <c r="C20" s="287"/>
      <c r="D20" s="290">
        <f>+D19</f>
        <v>0</v>
      </c>
      <c r="E20" s="290"/>
    </row>
    <row r="21" spans="1:6" ht="15.75" customHeight="1">
      <c r="B21" s="289" t="s">
        <v>18</v>
      </c>
      <c r="C21" s="289"/>
      <c r="D21" s="285">
        <f>PRODUCT(0.21*D20)</f>
        <v>0</v>
      </c>
      <c r="E21" s="285"/>
    </row>
    <row r="22" spans="1:6" ht="15.75" customHeight="1">
      <c r="B22" s="287" t="s">
        <v>19</v>
      </c>
      <c r="C22" s="287"/>
      <c r="D22" s="288">
        <f>D20+D21</f>
        <v>0</v>
      </c>
      <c r="E22" s="288"/>
      <c r="F22" s="4"/>
    </row>
    <row r="23" spans="1:6" ht="15.75" customHeight="1">
      <c r="B23" s="14"/>
      <c r="C23" s="10"/>
      <c r="D23" s="15"/>
      <c r="E23" s="16"/>
      <c r="F23" s="4"/>
    </row>
    <row r="24" spans="1:6" ht="15.75" customHeight="1">
      <c r="B24" s="283" t="s">
        <v>140</v>
      </c>
      <c r="C24" s="284"/>
      <c r="D24" s="296" t="s">
        <v>0</v>
      </c>
      <c r="E24" s="296"/>
    </row>
    <row r="25" spans="1:6" ht="15.75" customHeight="1">
      <c r="B25" s="283" t="s">
        <v>141</v>
      </c>
      <c r="C25" s="284"/>
      <c r="D25" s="297">
        <f>+'VÝSADBA A ÚDRŽBA KEŘŮ'!F37</f>
        <v>0</v>
      </c>
      <c r="E25" s="297"/>
    </row>
    <row r="26" spans="1:6" ht="15.75" customHeight="1">
      <c r="B26" s="283" t="s">
        <v>142</v>
      </c>
      <c r="C26" s="284"/>
      <c r="D26" s="297">
        <f>+'VÝSADBA A ÚDRŽBA KEŘŮ'!F47</f>
        <v>0</v>
      </c>
      <c r="E26" s="297"/>
    </row>
    <row r="27" spans="1:6" ht="15.75" customHeight="1">
      <c r="B27" s="286" t="s">
        <v>143</v>
      </c>
      <c r="C27" s="286"/>
      <c r="D27" s="302">
        <f>+'VÝSADBA A ÚDRŽBA KEŘŮ'!F57</f>
        <v>0</v>
      </c>
      <c r="E27" s="302"/>
    </row>
    <row r="28" spans="1:6" ht="18.75" customHeight="1">
      <c r="A28" s="2"/>
      <c r="B28" s="287" t="s">
        <v>144</v>
      </c>
      <c r="C28" s="289"/>
      <c r="D28" s="290">
        <f>SUM(D25:E27)</f>
        <v>0</v>
      </c>
      <c r="E28" s="290"/>
    </row>
    <row r="29" spans="1:6" ht="18.75" customHeight="1">
      <c r="A29" s="2"/>
      <c r="B29" s="287" t="s">
        <v>5</v>
      </c>
      <c r="C29" s="287"/>
      <c r="D29" s="290">
        <f>+D28</f>
        <v>0</v>
      </c>
      <c r="E29" s="290"/>
    </row>
    <row r="30" spans="1:6" ht="18.75" customHeight="1">
      <c r="A30" s="2"/>
      <c r="B30" s="289" t="s">
        <v>18</v>
      </c>
      <c r="C30" s="289"/>
      <c r="D30" s="285">
        <f>PRODUCT(0.21*D29)</f>
        <v>0</v>
      </c>
      <c r="E30" s="285"/>
    </row>
    <row r="31" spans="1:6" ht="18" customHeight="1">
      <c r="B31" s="287" t="s">
        <v>19</v>
      </c>
      <c r="C31" s="287"/>
      <c r="D31" s="288">
        <f>D29+D30</f>
        <v>0</v>
      </c>
      <c r="E31" s="288"/>
    </row>
  </sheetData>
  <mergeCells count="46">
    <mergeCell ref="B31:C31"/>
    <mergeCell ref="D31:E31"/>
    <mergeCell ref="B28:C28"/>
    <mergeCell ref="D28:E28"/>
    <mergeCell ref="B29:C29"/>
    <mergeCell ref="D29:E29"/>
    <mergeCell ref="B30:C30"/>
    <mergeCell ref="D30:E30"/>
    <mergeCell ref="B27:C27"/>
    <mergeCell ref="D27:E27"/>
    <mergeCell ref="B24:C24"/>
    <mergeCell ref="D24:E24"/>
    <mergeCell ref="B25:C25"/>
    <mergeCell ref="D25:E25"/>
    <mergeCell ref="B26:C26"/>
    <mergeCell ref="D26:E26"/>
    <mergeCell ref="B11:C11"/>
    <mergeCell ref="D11:E11"/>
    <mergeCell ref="B20:C20"/>
    <mergeCell ref="D20:E20"/>
    <mergeCell ref="B21:C21"/>
    <mergeCell ref="D12:E12"/>
    <mergeCell ref="D13:E13"/>
    <mergeCell ref="B14:C14"/>
    <mergeCell ref="D14:E14"/>
    <mergeCell ref="B15:C15"/>
    <mergeCell ref="D15:E15"/>
    <mergeCell ref="B16:C16"/>
    <mergeCell ref="D16:E16"/>
    <mergeCell ref="B17:C17"/>
    <mergeCell ref="D17:E17"/>
    <mergeCell ref="B18:C18"/>
    <mergeCell ref="B2:F2"/>
    <mergeCell ref="B5:F5"/>
    <mergeCell ref="B7:F7"/>
    <mergeCell ref="B8:F8"/>
    <mergeCell ref="B10:C10"/>
    <mergeCell ref="D10:E10"/>
    <mergeCell ref="B12:C12"/>
    <mergeCell ref="D21:E21"/>
    <mergeCell ref="B13:C13"/>
    <mergeCell ref="B22:C22"/>
    <mergeCell ref="D22:E22"/>
    <mergeCell ref="B19:C19"/>
    <mergeCell ref="D19:E19"/>
    <mergeCell ref="D18:E18"/>
  </mergeCells>
  <pageMargins left="0.86614173228346458" right="0.39370078740157483" top="0.9055118110236221" bottom="0.74803149606299213" header="0.51181102362204722" footer="0.39370078740157483"/>
  <pageSetup paperSize="9" orientation="portrait" r:id="rId1"/>
  <headerFooter alignWithMargins="0">
    <oddFooter>&amp;R&amp;"Arial CE,Kurzíva"&amp;8&amp;P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R28"/>
  <sheetViews>
    <sheetView showGridLines="0" view="pageBreakPreview" zoomScale="120" zoomScaleNormal="100" zoomScaleSheetLayoutView="120" workbookViewId="0">
      <selection activeCell="F13" sqref="F13"/>
    </sheetView>
  </sheetViews>
  <sheetFormatPr defaultRowHeight="12.75"/>
  <cols>
    <col min="1" max="1" width="8.28515625" style="1" customWidth="1"/>
    <col min="2" max="2" width="55.28515625" style="2" customWidth="1"/>
    <col min="3" max="3" width="4.7109375" style="12" customWidth="1"/>
    <col min="4" max="4" width="4.85546875" style="1" customWidth="1"/>
    <col min="5" max="5" width="8.5703125" style="9" customWidth="1"/>
    <col min="6" max="6" width="8.85546875" style="3" customWidth="1"/>
    <col min="7" max="16384" width="9.140625" style="2"/>
  </cols>
  <sheetData>
    <row r="1" spans="1:13" ht="15" customHeight="1">
      <c r="B1" s="303" t="s">
        <v>1</v>
      </c>
      <c r="C1" s="303"/>
    </row>
    <row r="2" spans="1:13" ht="15" customHeight="1">
      <c r="A2" s="304" t="s">
        <v>6</v>
      </c>
      <c r="B2" s="305"/>
      <c r="C2" s="305"/>
      <c r="D2" s="305"/>
      <c r="E2" s="305"/>
      <c r="F2" s="306"/>
    </row>
    <row r="3" spans="1:13" ht="26.25" thickBot="1">
      <c r="A3" s="96" t="s">
        <v>7</v>
      </c>
      <c r="B3" s="97" t="s">
        <v>8</v>
      </c>
      <c r="C3" s="98" t="s">
        <v>9</v>
      </c>
      <c r="D3" s="99" t="s">
        <v>10</v>
      </c>
      <c r="E3" s="100" t="s">
        <v>11</v>
      </c>
      <c r="F3" s="101" t="s">
        <v>12</v>
      </c>
      <c r="H3" s="39"/>
      <c r="I3" s="39"/>
      <c r="J3" s="37"/>
    </row>
    <row r="4" spans="1:13" s="140" customFormat="1" ht="42.75" customHeight="1" thickTop="1">
      <c r="A4" s="40" t="s">
        <v>82</v>
      </c>
      <c r="B4" s="41" t="s">
        <v>83</v>
      </c>
      <c r="C4" s="18" t="s">
        <v>13</v>
      </c>
      <c r="D4" s="42">
        <v>2</v>
      </c>
      <c r="E4" s="43"/>
      <c r="F4" s="44">
        <f t="shared" ref="F4" si="0">+D4*E4</f>
        <v>0</v>
      </c>
      <c r="H4" s="141"/>
      <c r="I4" s="142"/>
      <c r="J4" s="141"/>
    </row>
    <row r="5" spans="1:13" ht="45" customHeight="1">
      <c r="A5" s="40" t="s">
        <v>86</v>
      </c>
      <c r="B5" s="41" t="s">
        <v>87</v>
      </c>
      <c r="C5" s="18" t="s">
        <v>13</v>
      </c>
      <c r="D5" s="42">
        <v>1</v>
      </c>
      <c r="E5" s="43"/>
      <c r="F5" s="44">
        <f t="shared" ref="F5" si="1">+D5*E5</f>
        <v>0</v>
      </c>
      <c r="H5" s="39"/>
      <c r="I5" s="39"/>
      <c r="J5" s="37"/>
    </row>
    <row r="6" spans="1:13" s="143" customFormat="1" ht="39.75" customHeight="1">
      <c r="A6" s="50" t="s">
        <v>88</v>
      </c>
      <c r="B6" s="45" t="s">
        <v>120</v>
      </c>
      <c r="C6" s="51" t="s">
        <v>14</v>
      </c>
      <c r="D6" s="42">
        <v>1</v>
      </c>
      <c r="E6" s="43"/>
      <c r="F6" s="44">
        <f t="shared" ref="F6" si="2">+D6*E6</f>
        <v>0</v>
      </c>
      <c r="H6" s="143">
        <f>0.2*0.2*3.14*2</f>
        <v>0.25120000000000003</v>
      </c>
    </row>
    <row r="7" spans="1:13" s="140" customFormat="1" ht="18" customHeight="1">
      <c r="A7" s="47" t="s">
        <v>89</v>
      </c>
      <c r="B7" s="45" t="s">
        <v>90</v>
      </c>
      <c r="C7" s="18" t="s">
        <v>14</v>
      </c>
      <c r="D7" s="42">
        <v>1</v>
      </c>
      <c r="E7" s="46"/>
      <c r="F7" s="44">
        <f>+D7*E7</f>
        <v>0</v>
      </c>
    </row>
    <row r="8" spans="1:13" s="140" customFormat="1" ht="24" customHeight="1">
      <c r="A8" s="144" t="s">
        <v>67</v>
      </c>
      <c r="B8" s="45" t="s">
        <v>32</v>
      </c>
      <c r="C8" s="18" t="s">
        <v>13</v>
      </c>
      <c r="D8" s="42">
        <v>3</v>
      </c>
      <c r="E8" s="46"/>
      <c r="F8" s="44">
        <f t="shared" ref="F8" si="3">+D8*E8</f>
        <v>0</v>
      </c>
    </row>
    <row r="9" spans="1:13" s="140" customFormat="1" ht="23.25" customHeight="1">
      <c r="A9" s="144" t="s">
        <v>67</v>
      </c>
      <c r="B9" s="229" t="s">
        <v>92</v>
      </c>
      <c r="C9" s="146" t="s">
        <v>14</v>
      </c>
      <c r="D9" s="230">
        <v>1</v>
      </c>
      <c r="E9" s="231"/>
      <c r="F9" s="44">
        <f>+D9*E9</f>
        <v>0</v>
      </c>
    </row>
    <row r="10" spans="1:13" ht="18" customHeight="1">
      <c r="A10" s="144" t="s">
        <v>67</v>
      </c>
      <c r="B10" s="145" t="s">
        <v>84</v>
      </c>
      <c r="C10" s="146" t="s">
        <v>13</v>
      </c>
      <c r="D10" s="147">
        <v>2</v>
      </c>
      <c r="E10" s="148"/>
      <c r="F10" s="149">
        <f>+D10*E10</f>
        <v>0</v>
      </c>
    </row>
    <row r="11" spans="1:13" ht="27" customHeight="1">
      <c r="A11" s="144" t="s">
        <v>67</v>
      </c>
      <c r="B11" s="145" t="s">
        <v>85</v>
      </c>
      <c r="C11" s="146" t="s">
        <v>14</v>
      </c>
      <c r="D11" s="147">
        <v>2</v>
      </c>
      <c r="E11" s="148"/>
      <c r="F11" s="149">
        <f>+D11*E11</f>
        <v>0</v>
      </c>
    </row>
    <row r="12" spans="1:13" ht="18" customHeight="1">
      <c r="A12" s="151"/>
      <c r="B12" s="152" t="s">
        <v>15</v>
      </c>
      <c r="C12" s="153"/>
      <c r="D12" s="154"/>
      <c r="E12" s="155"/>
      <c r="F12" s="156">
        <f>SUM(F4:F11)</f>
        <v>0</v>
      </c>
    </row>
    <row r="13" spans="1:13" ht="17.25" customHeight="1">
      <c r="A13" s="102"/>
      <c r="B13" s="103"/>
      <c r="C13" s="104"/>
      <c r="D13" s="102"/>
      <c r="E13" s="105"/>
      <c r="F13" s="106"/>
    </row>
    <row r="14" spans="1:13" s="120" customFormat="1">
      <c r="A14" s="128" t="s">
        <v>48</v>
      </c>
      <c r="B14" s="126"/>
      <c r="C14" s="126"/>
      <c r="D14" s="126"/>
      <c r="E14" s="126"/>
      <c r="F14" s="126"/>
      <c r="G14" s="126"/>
      <c r="H14" s="126"/>
      <c r="I14" s="126"/>
      <c r="J14" s="126"/>
      <c r="L14" s="125"/>
      <c r="M14" s="124"/>
    </row>
    <row r="15" spans="1:13" s="129" customFormat="1" ht="13.7" customHeight="1">
      <c r="A15" s="127" t="s">
        <v>47</v>
      </c>
      <c r="H15" s="132"/>
      <c r="I15" s="132"/>
      <c r="J15" s="131"/>
      <c r="K15" s="130"/>
    </row>
    <row r="16" spans="1:13" s="129" customFormat="1" ht="13.7" customHeight="1">
      <c r="A16" s="127" t="s">
        <v>66</v>
      </c>
      <c r="H16" s="132"/>
      <c r="I16" s="132"/>
      <c r="J16" s="131"/>
      <c r="K16" s="130"/>
    </row>
    <row r="17" spans="1:18" s="129" customFormat="1" ht="13.7" customHeight="1">
      <c r="A17" s="127" t="s">
        <v>93</v>
      </c>
      <c r="H17" s="132"/>
      <c r="I17" s="132"/>
      <c r="J17" s="131"/>
      <c r="K17" s="130"/>
    </row>
    <row r="18" spans="1:18" s="129" customFormat="1" ht="13.7" customHeight="1">
      <c r="A18" s="127" t="s">
        <v>68</v>
      </c>
      <c r="H18" s="132"/>
      <c r="I18" s="132"/>
      <c r="J18" s="131"/>
      <c r="K18" s="130"/>
    </row>
    <row r="19" spans="1:18" s="129" customFormat="1" ht="13.7" customHeight="1">
      <c r="A19" s="127" t="s">
        <v>94</v>
      </c>
      <c r="H19" s="132"/>
      <c r="I19" s="132"/>
      <c r="J19" s="131"/>
      <c r="K19" s="130"/>
    </row>
    <row r="20" spans="1:18" s="129" customFormat="1" ht="13.7" customHeight="1">
      <c r="A20" s="127" t="s">
        <v>46</v>
      </c>
      <c r="B20" s="133"/>
      <c r="H20" s="132"/>
      <c r="I20" s="132"/>
      <c r="J20" s="131"/>
      <c r="K20" s="130"/>
    </row>
    <row r="21" spans="1:18" s="129" customFormat="1" ht="13.7" customHeight="1">
      <c r="A21" s="127" t="s">
        <v>45</v>
      </c>
      <c r="H21" s="132"/>
      <c r="I21" s="132"/>
      <c r="J21" s="131"/>
      <c r="K21" s="130"/>
    </row>
    <row r="22" spans="1:18" s="120" customFormat="1">
      <c r="A22" s="126"/>
      <c r="B22" s="126"/>
      <c r="C22" s="126"/>
      <c r="D22" s="126"/>
      <c r="E22" s="126"/>
      <c r="F22" s="126"/>
      <c r="G22" s="126"/>
      <c r="H22" s="126"/>
      <c r="I22" s="126"/>
      <c r="J22" s="126"/>
      <c r="L22" s="125"/>
      <c r="M22" s="124"/>
    </row>
    <row r="23" spans="1:18" ht="13.5">
      <c r="M23" s="118"/>
      <c r="N23" s="114" t="s">
        <v>29</v>
      </c>
      <c r="O23" s="114">
        <v>1</v>
      </c>
      <c r="P23" s="113">
        <f>0.3*0.3*3.14</f>
        <v>0.28260000000000002</v>
      </c>
      <c r="Q23" s="113">
        <f>+O23*P23</f>
        <v>0.28260000000000002</v>
      </c>
      <c r="R23" s="48"/>
    </row>
    <row r="24" spans="1:18" ht="13.5">
      <c r="M24" s="117"/>
      <c r="N24" s="114" t="s">
        <v>30</v>
      </c>
      <c r="O24" s="114">
        <v>4</v>
      </c>
      <c r="P24" s="113">
        <f>0.4*0.4*3.14</f>
        <v>0.50240000000000007</v>
      </c>
      <c r="Q24" s="113">
        <f>+O24*P24</f>
        <v>2.0096000000000003</v>
      </c>
      <c r="R24" s="38"/>
    </row>
    <row r="25" spans="1:18" ht="13.5">
      <c r="M25" s="117"/>
      <c r="N25" s="114" t="s">
        <v>31</v>
      </c>
      <c r="O25" s="114">
        <v>1</v>
      </c>
      <c r="P25" s="113">
        <f>0.5*0.5*3.14</f>
        <v>0.78500000000000003</v>
      </c>
      <c r="Q25" s="113">
        <f>+O25*P25</f>
        <v>0.78500000000000003</v>
      </c>
      <c r="R25" s="38"/>
    </row>
    <row r="26" spans="1:18" ht="13.5">
      <c r="M26" s="117"/>
      <c r="N26" s="114"/>
      <c r="O26" s="114"/>
      <c r="P26" s="113"/>
      <c r="Q26" s="113"/>
      <c r="R26" s="38"/>
    </row>
    <row r="27" spans="1:18" ht="13.5">
      <c r="M27" s="117"/>
      <c r="N27" s="117"/>
      <c r="O27" s="116">
        <f>SUM(O23:O25)</f>
        <v>6</v>
      </c>
      <c r="P27" s="117"/>
      <c r="Q27" s="115">
        <f>SUM(Q23:Q25)</f>
        <v>3.0772000000000004</v>
      </c>
      <c r="R27" s="38"/>
    </row>
    <row r="28" spans="1:18">
      <c r="M28" s="38"/>
      <c r="N28" s="38"/>
      <c r="O28" s="38"/>
      <c r="P28" s="38"/>
      <c r="Q28" s="38"/>
      <c r="R28" s="38"/>
    </row>
  </sheetData>
  <mergeCells count="2">
    <mergeCell ref="B1:C1"/>
    <mergeCell ref="A2:F2"/>
  </mergeCells>
  <pageMargins left="0.86614173228346458" right="0.39370078740157483" top="0.9055118110236221" bottom="0.74803149606299213" header="0.51181102362204722" footer="0.39370078740157483"/>
  <pageSetup paperSize="9" scale="94" orientation="portrait" r:id="rId1"/>
  <headerFooter alignWithMargins="0">
    <oddFooter>&amp;R&amp;"Arial CE,Kurzíva"&amp;8&amp;P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P14"/>
  <sheetViews>
    <sheetView view="pageBreakPreview" zoomScale="110" zoomScaleNormal="120" zoomScaleSheetLayoutView="110" workbookViewId="0">
      <selection activeCell="O2" sqref="O2"/>
    </sheetView>
  </sheetViews>
  <sheetFormatPr defaultRowHeight="13.5"/>
  <cols>
    <col min="1" max="1" width="3" style="123" customWidth="1"/>
    <col min="2" max="2" width="10.140625" style="123" customWidth="1"/>
    <col min="3" max="3" width="10.28515625" style="123" customWidth="1"/>
    <col min="4" max="4" width="3.28515625" style="123" customWidth="1"/>
    <col min="5" max="10" width="3" style="123" customWidth="1"/>
    <col min="11" max="11" width="3" style="119" customWidth="1"/>
    <col min="12" max="12" width="3" style="122" customWidth="1"/>
    <col min="13" max="13" width="3" style="121" customWidth="1"/>
    <col min="14" max="14" width="26.140625" style="119" customWidth="1"/>
    <col min="15" max="15" width="8.140625" style="120" customWidth="1"/>
    <col min="16" max="16384" width="9.140625" style="119"/>
  </cols>
  <sheetData>
    <row r="1" spans="1:16" ht="13.5" customHeight="1">
      <c r="A1" s="139" t="s">
        <v>108</v>
      </c>
    </row>
    <row r="2" spans="1:16" s="137" customFormat="1" ht="85.5" customHeight="1" thickBot="1">
      <c r="A2" s="157" t="s">
        <v>64</v>
      </c>
      <c r="B2" s="158" t="s">
        <v>63</v>
      </c>
      <c r="C2" s="158" t="s">
        <v>62</v>
      </c>
      <c r="D2" s="159" t="s">
        <v>61</v>
      </c>
      <c r="E2" s="160" t="s">
        <v>60</v>
      </c>
      <c r="F2" s="161" t="s">
        <v>59</v>
      </c>
      <c r="G2" s="161" t="s">
        <v>58</v>
      </c>
      <c r="H2" s="161" t="s">
        <v>57</v>
      </c>
      <c r="I2" s="161" t="s">
        <v>56</v>
      </c>
      <c r="J2" s="161" t="s">
        <v>55</v>
      </c>
      <c r="K2" s="161" t="s">
        <v>54</v>
      </c>
      <c r="L2" s="161" t="s">
        <v>53</v>
      </c>
      <c r="M2" s="161" t="s">
        <v>52</v>
      </c>
      <c r="N2" s="158" t="s">
        <v>51</v>
      </c>
      <c r="O2" s="282" t="s">
        <v>50</v>
      </c>
      <c r="P2" s="138"/>
    </row>
    <row r="3" spans="1:16" s="134" customFormat="1" ht="14.25" thickTop="1">
      <c r="A3" s="232">
        <v>1</v>
      </c>
      <c r="B3" s="136" t="s">
        <v>95</v>
      </c>
      <c r="C3" s="136" t="s">
        <v>96</v>
      </c>
      <c r="D3" s="233">
        <v>51</v>
      </c>
      <c r="E3" s="234">
        <f>+D3*3.14</f>
        <v>160.14000000000001</v>
      </c>
      <c r="F3" s="232">
        <v>11</v>
      </c>
      <c r="G3" s="232">
        <v>2</v>
      </c>
      <c r="H3" s="232">
        <v>10</v>
      </c>
      <c r="I3" s="232">
        <v>3</v>
      </c>
      <c r="J3" s="232" t="s">
        <v>49</v>
      </c>
      <c r="K3" s="232">
        <v>1</v>
      </c>
      <c r="L3" s="232">
        <v>2</v>
      </c>
      <c r="M3" s="232">
        <v>1</v>
      </c>
      <c r="N3" s="251" t="s">
        <v>97</v>
      </c>
      <c r="O3" s="281"/>
      <c r="P3" s="135"/>
    </row>
    <row r="4" spans="1:16" s="134" customFormat="1">
      <c r="A4" s="235">
        <v>5</v>
      </c>
      <c r="B4" s="236" t="s">
        <v>98</v>
      </c>
      <c r="C4" s="236" t="s">
        <v>99</v>
      </c>
      <c r="D4" s="237"/>
      <c r="E4" s="238"/>
      <c r="F4" s="235">
        <v>2</v>
      </c>
      <c r="G4" s="235"/>
      <c r="H4" s="235">
        <v>3</v>
      </c>
      <c r="I4" s="235"/>
      <c r="J4" s="235"/>
      <c r="K4" s="235"/>
      <c r="L4" s="235"/>
      <c r="M4" s="239"/>
      <c r="N4" s="252" t="s">
        <v>100</v>
      </c>
      <c r="O4" s="240"/>
      <c r="P4" s="135"/>
    </row>
    <row r="5" spans="1:16" s="134" customFormat="1" ht="25.5">
      <c r="A5" s="241">
        <v>7</v>
      </c>
      <c r="B5" s="242" t="s">
        <v>101</v>
      </c>
      <c r="C5" s="242" t="s">
        <v>102</v>
      </c>
      <c r="D5" s="243">
        <v>29</v>
      </c>
      <c r="E5" s="244">
        <f>+D5*3.14</f>
        <v>91.06</v>
      </c>
      <c r="F5" s="241">
        <v>7</v>
      </c>
      <c r="G5" s="241">
        <v>1</v>
      </c>
      <c r="H5" s="241">
        <v>6</v>
      </c>
      <c r="I5" s="241" t="s">
        <v>49</v>
      </c>
      <c r="J5" s="241">
        <v>1</v>
      </c>
      <c r="K5" s="241">
        <v>1</v>
      </c>
      <c r="L5" s="241">
        <v>1</v>
      </c>
      <c r="M5" s="241">
        <v>1</v>
      </c>
      <c r="N5" s="253" t="s">
        <v>103</v>
      </c>
      <c r="O5" s="240"/>
      <c r="P5" s="135"/>
    </row>
    <row r="6" spans="1:16" s="134" customFormat="1">
      <c r="A6" s="241">
        <v>10</v>
      </c>
      <c r="B6" s="307" t="s">
        <v>104</v>
      </c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9"/>
      <c r="N6" s="254" t="s">
        <v>105</v>
      </c>
      <c r="O6" s="240"/>
      <c r="P6" s="135"/>
    </row>
    <row r="7" spans="1:16" s="134" customFormat="1">
      <c r="A7" s="245">
        <v>13</v>
      </c>
      <c r="B7" s="246" t="s">
        <v>106</v>
      </c>
      <c r="C7" s="246" t="s">
        <v>107</v>
      </c>
      <c r="D7" s="247"/>
      <c r="E7" s="248"/>
      <c r="F7" s="245">
        <v>3</v>
      </c>
      <c r="G7" s="245"/>
      <c r="H7" s="245">
        <v>3</v>
      </c>
      <c r="I7" s="245"/>
      <c r="J7" s="245"/>
      <c r="K7" s="245"/>
      <c r="L7" s="245"/>
      <c r="M7" s="249"/>
      <c r="N7" s="255" t="s">
        <v>100</v>
      </c>
      <c r="O7" s="250"/>
      <c r="P7" s="135"/>
    </row>
    <row r="8" spans="1:16" s="150" customFormat="1">
      <c r="A8" s="162"/>
      <c r="B8" s="163" t="s">
        <v>65</v>
      </c>
      <c r="C8" s="164"/>
      <c r="D8" s="164"/>
      <c r="E8" s="164"/>
      <c r="F8" s="164"/>
      <c r="G8" s="164"/>
      <c r="H8" s="164"/>
      <c r="I8" s="164"/>
      <c r="J8" s="164"/>
      <c r="K8" s="164"/>
      <c r="L8" s="165"/>
      <c r="M8" s="166"/>
      <c r="N8" s="164"/>
      <c r="O8" s="228">
        <f>SUM(O3:O7)</f>
        <v>0</v>
      </c>
    </row>
    <row r="9" spans="1:16" ht="15.75" customHeight="1"/>
    <row r="10" spans="1:16" s="120" customFormat="1" ht="12.75">
      <c r="A10" s="128" t="s">
        <v>44</v>
      </c>
      <c r="B10" s="126"/>
      <c r="C10" s="126"/>
      <c r="D10" s="126"/>
      <c r="E10" s="126"/>
      <c r="F10" s="126"/>
      <c r="G10" s="126"/>
      <c r="H10" s="126"/>
      <c r="I10" s="126"/>
      <c r="J10" s="126"/>
      <c r="L10" s="125"/>
      <c r="M10" s="124"/>
    </row>
    <row r="11" spans="1:16" s="120" customFormat="1" ht="12.75">
      <c r="A11" s="127" t="s">
        <v>43</v>
      </c>
      <c r="B11" s="126"/>
      <c r="C11" s="126"/>
      <c r="D11" s="126"/>
      <c r="E11" s="126"/>
      <c r="F11" s="126"/>
      <c r="G11" s="126"/>
      <c r="H11" s="126"/>
      <c r="I11" s="126"/>
      <c r="J11" s="126"/>
      <c r="L11" s="125"/>
      <c r="M11" s="124"/>
    </row>
    <row r="12" spans="1:16" s="120" customFormat="1" ht="12.75">
      <c r="A12" s="127" t="s">
        <v>42</v>
      </c>
      <c r="B12" s="126"/>
      <c r="C12" s="126"/>
      <c r="D12" s="126"/>
      <c r="E12" s="126"/>
      <c r="F12" s="126"/>
      <c r="G12" s="126"/>
      <c r="H12" s="126"/>
      <c r="I12" s="126"/>
      <c r="J12" s="126"/>
      <c r="L12" s="125"/>
      <c r="M12" s="124"/>
    </row>
    <row r="13" spans="1:16" s="120" customFormat="1" ht="12.75">
      <c r="A13" s="127" t="s">
        <v>41</v>
      </c>
      <c r="B13" s="126"/>
      <c r="C13" s="126"/>
      <c r="D13" s="126"/>
      <c r="E13" s="126"/>
      <c r="F13" s="126"/>
      <c r="G13" s="126"/>
      <c r="H13" s="126"/>
      <c r="I13" s="126"/>
      <c r="J13" s="126"/>
      <c r="L13" s="125"/>
      <c r="M13" s="124"/>
    </row>
    <row r="14" spans="1:16" s="120" customFormat="1" ht="12.75">
      <c r="A14" s="127" t="s">
        <v>40</v>
      </c>
      <c r="B14" s="126"/>
      <c r="C14" s="126"/>
      <c r="D14" s="126"/>
      <c r="E14" s="126"/>
      <c r="F14" s="126"/>
      <c r="G14" s="126"/>
      <c r="H14" s="126"/>
      <c r="I14" s="126"/>
      <c r="J14" s="126"/>
      <c r="L14" s="125"/>
      <c r="M14" s="124"/>
    </row>
  </sheetData>
  <autoFilter ref="A2:K8"/>
  <mergeCells count="1">
    <mergeCell ref="B6:M6"/>
  </mergeCells>
  <pageMargins left="0.78740157480314965" right="0.59055118110236227" top="0.78740157480314965" bottom="0.59055118110236227" header="0.31496062992125984" footer="0.31496062992125984"/>
  <pageSetup paperSize="9" orientation="portrait" r:id="rId1"/>
  <headerFooter>
    <oddFooter>&amp;R&amp;"Arial Narrow,Kurzíva"&amp;9&amp;P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L57"/>
  <sheetViews>
    <sheetView showGridLines="0" view="pageBreakPreview" zoomScale="130" zoomScaleNormal="100" zoomScaleSheetLayoutView="130" workbookViewId="0">
      <selection activeCell="B63" sqref="B63"/>
    </sheetView>
  </sheetViews>
  <sheetFormatPr defaultRowHeight="12.75"/>
  <cols>
    <col min="1" max="1" width="7.85546875" style="33" customWidth="1"/>
    <col min="2" max="2" width="50.5703125" style="34" customWidth="1"/>
    <col min="3" max="3" width="4.7109375" style="35" customWidth="1"/>
    <col min="4" max="4" width="6" style="33" customWidth="1"/>
    <col min="5" max="5" width="6.140625" style="36" customWidth="1"/>
    <col min="6" max="6" width="9.140625" style="36"/>
    <col min="7" max="16384" width="9.140625" style="19"/>
  </cols>
  <sheetData>
    <row r="1" spans="1:12" ht="21" customHeight="1">
      <c r="A1" s="310" t="s">
        <v>109</v>
      </c>
      <c r="B1" s="310"/>
      <c r="C1" s="310"/>
      <c r="D1" s="310"/>
      <c r="E1" s="310"/>
      <c r="F1" s="310"/>
    </row>
    <row r="2" spans="1:12" ht="14.25" customHeight="1">
      <c r="A2" s="311" t="s">
        <v>6</v>
      </c>
      <c r="B2" s="312"/>
      <c r="C2" s="312"/>
      <c r="D2" s="312"/>
      <c r="E2" s="312"/>
      <c r="F2" s="313"/>
      <c r="G2" s="20"/>
      <c r="H2" s="20"/>
      <c r="I2" s="20"/>
      <c r="J2" s="20"/>
      <c r="K2" s="20"/>
      <c r="L2" s="20"/>
    </row>
    <row r="3" spans="1:12" ht="23.25" thickBot="1">
      <c r="A3" s="170" t="s">
        <v>7</v>
      </c>
      <c r="B3" s="171" t="s">
        <v>8</v>
      </c>
      <c r="C3" s="172" t="s">
        <v>9</v>
      </c>
      <c r="D3" s="173" t="s">
        <v>10</v>
      </c>
      <c r="E3" s="174" t="s">
        <v>11</v>
      </c>
      <c r="F3" s="175" t="s">
        <v>12</v>
      </c>
      <c r="G3" s="20"/>
      <c r="H3" s="20"/>
      <c r="I3" s="20"/>
      <c r="J3" s="20"/>
      <c r="K3" s="20"/>
      <c r="L3" s="20"/>
    </row>
    <row r="4" spans="1:12" ht="51.75" thickTop="1">
      <c r="A4" s="167" t="s">
        <v>112</v>
      </c>
      <c r="B4" s="168" t="s">
        <v>111</v>
      </c>
      <c r="C4" s="169" t="s">
        <v>14</v>
      </c>
      <c r="D4" s="186">
        <v>9</v>
      </c>
      <c r="E4" s="187"/>
      <c r="F4" s="188">
        <f t="shared" ref="F4:F9" si="0">+D4*E4</f>
        <v>0</v>
      </c>
      <c r="G4" s="20"/>
      <c r="H4" s="20"/>
      <c r="I4" s="20"/>
      <c r="J4" s="20"/>
      <c r="K4" s="20"/>
      <c r="L4" s="20"/>
    </row>
    <row r="5" spans="1:12" ht="25.5">
      <c r="A5" s="52" t="s">
        <v>80</v>
      </c>
      <c r="B5" s="62" t="s">
        <v>79</v>
      </c>
      <c r="C5" s="53" t="s">
        <v>14</v>
      </c>
      <c r="D5" s="83">
        <f>+D4</f>
        <v>9</v>
      </c>
      <c r="E5" s="54"/>
      <c r="F5" s="55">
        <f t="shared" si="0"/>
        <v>0</v>
      </c>
      <c r="G5" s="20"/>
      <c r="H5" s="20"/>
      <c r="I5" s="20"/>
      <c r="J5" s="20"/>
      <c r="K5" s="20"/>
      <c r="L5" s="20"/>
    </row>
    <row r="6" spans="1:12" s="87" customFormat="1" ht="24" customHeight="1">
      <c r="A6" s="52" t="s">
        <v>34</v>
      </c>
      <c r="B6" s="85" t="s">
        <v>36</v>
      </c>
      <c r="C6" s="53" t="s">
        <v>35</v>
      </c>
      <c r="D6" s="86">
        <f>0.00005*D5</f>
        <v>4.5000000000000004E-4</v>
      </c>
      <c r="E6" s="54"/>
      <c r="F6" s="55">
        <f>+D6*E6</f>
        <v>0</v>
      </c>
    </row>
    <row r="7" spans="1:12" ht="25.5">
      <c r="A7" s="58" t="s">
        <v>78</v>
      </c>
      <c r="B7" s="68" t="s">
        <v>116</v>
      </c>
      <c r="C7" s="59" t="s">
        <v>14</v>
      </c>
      <c r="D7" s="84">
        <f>+D4</f>
        <v>9</v>
      </c>
      <c r="E7" s="60"/>
      <c r="F7" s="61">
        <f>+D7*E7</f>
        <v>0</v>
      </c>
      <c r="G7" s="20"/>
      <c r="H7" s="20"/>
      <c r="I7" s="20"/>
      <c r="J7" s="20"/>
      <c r="K7" s="20"/>
      <c r="L7" s="20"/>
    </row>
    <row r="8" spans="1:12" ht="38.25">
      <c r="A8" s="56" t="s">
        <v>69</v>
      </c>
      <c r="B8" s="65" t="s">
        <v>70</v>
      </c>
      <c r="C8" s="57" t="s">
        <v>13</v>
      </c>
      <c r="D8" s="66">
        <f>+D4*0.5</f>
        <v>4.5</v>
      </c>
      <c r="E8" s="67"/>
      <c r="F8" s="64">
        <f t="shared" ref="F8" si="1">+D8*E8</f>
        <v>0</v>
      </c>
      <c r="G8" s="20"/>
      <c r="H8" s="20"/>
      <c r="I8" s="20"/>
      <c r="J8" s="20"/>
      <c r="K8" s="20"/>
      <c r="L8" s="20"/>
    </row>
    <row r="9" spans="1:12" ht="25.5">
      <c r="A9" s="176" t="s">
        <v>21</v>
      </c>
      <c r="B9" s="177" t="s">
        <v>37</v>
      </c>
      <c r="C9" s="178" t="s">
        <v>33</v>
      </c>
      <c r="D9" s="196">
        <f>+D4*0.01</f>
        <v>0.09</v>
      </c>
      <c r="E9" s="197"/>
      <c r="F9" s="198">
        <f t="shared" si="0"/>
        <v>0</v>
      </c>
      <c r="G9" s="20"/>
      <c r="H9" s="20"/>
      <c r="I9" s="20"/>
      <c r="J9" s="20"/>
      <c r="K9" s="20"/>
      <c r="L9" s="20"/>
    </row>
    <row r="10" spans="1:12" s="2" customFormat="1" ht="20.25" customHeight="1">
      <c r="A10" s="144" t="s">
        <v>67</v>
      </c>
      <c r="B10" s="145" t="s">
        <v>119</v>
      </c>
      <c r="C10" s="146" t="s">
        <v>14</v>
      </c>
      <c r="D10" s="147">
        <f>+D4</f>
        <v>9</v>
      </c>
      <c r="E10" s="148"/>
      <c r="F10" s="149">
        <f>+D10*E10</f>
        <v>0</v>
      </c>
    </row>
    <row r="11" spans="1:12" ht="13.5">
      <c r="A11" s="179"/>
      <c r="B11" s="224" t="s">
        <v>22</v>
      </c>
      <c r="C11" s="180"/>
      <c r="D11" s="225"/>
      <c r="E11" s="182"/>
      <c r="F11" s="183">
        <f>SUM(F4:F9)</f>
        <v>0</v>
      </c>
      <c r="G11" s="20"/>
      <c r="H11" s="20"/>
      <c r="I11" s="20"/>
      <c r="J11" s="20"/>
      <c r="K11" s="20"/>
      <c r="L11" s="20"/>
    </row>
    <row r="12" spans="1:12">
      <c r="A12" s="21"/>
      <c r="B12" s="22"/>
      <c r="C12" s="23"/>
      <c r="D12" s="24"/>
      <c r="E12" s="25"/>
      <c r="F12" s="26"/>
      <c r="G12" s="20"/>
      <c r="H12" s="20"/>
      <c r="I12" s="20"/>
      <c r="J12" s="20"/>
      <c r="K12" s="20"/>
      <c r="L12" s="20"/>
    </row>
    <row r="13" spans="1:12" ht="15" customHeight="1">
      <c r="A13" s="311" t="s">
        <v>23</v>
      </c>
      <c r="B13" s="312"/>
      <c r="C13" s="312"/>
      <c r="D13" s="312"/>
      <c r="E13" s="312"/>
      <c r="F13" s="313"/>
    </row>
    <row r="14" spans="1:12" s="20" customFormat="1" ht="23.25" thickBot="1">
      <c r="A14" s="170" t="s">
        <v>7</v>
      </c>
      <c r="B14" s="171" t="s">
        <v>8</v>
      </c>
      <c r="C14" s="172" t="s">
        <v>9</v>
      </c>
      <c r="D14" s="173" t="s">
        <v>10</v>
      </c>
      <c r="E14" s="184" t="s">
        <v>16</v>
      </c>
      <c r="F14" s="185" t="s">
        <v>12</v>
      </c>
    </row>
    <row r="15" spans="1:12" s="20" customFormat="1" ht="13.5" thickTop="1">
      <c r="A15" s="218"/>
      <c r="B15" s="223" t="s">
        <v>110</v>
      </c>
      <c r="C15" s="219"/>
      <c r="D15" s="220"/>
      <c r="E15" s="221"/>
      <c r="F15" s="222"/>
    </row>
    <row r="16" spans="1:12" s="20" customFormat="1" ht="16.5" customHeight="1">
      <c r="A16" s="71">
        <v>1</v>
      </c>
      <c r="B16" s="63" t="s">
        <v>117</v>
      </c>
      <c r="C16" s="53" t="s">
        <v>14</v>
      </c>
      <c r="D16" s="81">
        <v>9</v>
      </c>
      <c r="E16" s="74"/>
      <c r="F16" s="75">
        <f>+D16*E16</f>
        <v>0</v>
      </c>
    </row>
    <row r="17" spans="1:12" s="20" customFormat="1" ht="14.25" customHeight="1">
      <c r="A17" s="72"/>
      <c r="B17" s="69" t="s">
        <v>24</v>
      </c>
      <c r="C17" s="76"/>
      <c r="D17" s="82">
        <f>SUM(D16:D16)</f>
        <v>9</v>
      </c>
      <c r="E17" s="74"/>
      <c r="F17" s="77">
        <f>SUM(F16:F16)</f>
        <v>0</v>
      </c>
    </row>
    <row r="18" spans="1:12" s="20" customFormat="1" ht="14.25" customHeight="1">
      <c r="A18" s="72"/>
      <c r="B18" s="69" t="s">
        <v>25</v>
      </c>
      <c r="C18" s="78"/>
      <c r="D18" s="73"/>
      <c r="E18" s="74"/>
      <c r="F18" s="75"/>
    </row>
    <row r="19" spans="1:12" s="20" customFormat="1" ht="14.25" customHeight="1">
      <c r="A19" s="71">
        <v>2</v>
      </c>
      <c r="B19" s="70" t="s">
        <v>113</v>
      </c>
      <c r="C19" s="80" t="s">
        <v>115</v>
      </c>
      <c r="D19" s="79">
        <v>10</v>
      </c>
      <c r="E19" s="74"/>
      <c r="F19" s="55">
        <f t="shared" ref="F19" si="2">+D19*E19</f>
        <v>0</v>
      </c>
    </row>
    <row r="20" spans="1:12" s="20" customFormat="1" ht="14.25" customHeight="1">
      <c r="A20" s="71">
        <v>3</v>
      </c>
      <c r="B20" s="70" t="s">
        <v>114</v>
      </c>
      <c r="C20" s="78" t="s">
        <v>17</v>
      </c>
      <c r="D20" s="79">
        <f>+D17*0.05</f>
        <v>0.45</v>
      </c>
      <c r="E20" s="74"/>
      <c r="F20" s="55">
        <f t="shared" ref="F20:F22" si="3">+D20*E20</f>
        <v>0</v>
      </c>
    </row>
    <row r="21" spans="1:12" s="20" customFormat="1" ht="14.25" customHeight="1">
      <c r="A21" s="71">
        <v>4</v>
      </c>
      <c r="B21" s="70" t="s">
        <v>77</v>
      </c>
      <c r="C21" s="78" t="s">
        <v>17</v>
      </c>
      <c r="D21" s="79">
        <f>+D17*0.04</f>
        <v>0.36</v>
      </c>
      <c r="E21" s="74"/>
      <c r="F21" s="55">
        <f t="shared" si="3"/>
        <v>0</v>
      </c>
    </row>
    <row r="22" spans="1:12" s="20" customFormat="1" ht="14.25" customHeight="1">
      <c r="A22" s="71">
        <v>5</v>
      </c>
      <c r="B22" s="70" t="s">
        <v>71</v>
      </c>
      <c r="C22" s="80" t="s">
        <v>26</v>
      </c>
      <c r="D22" s="79">
        <f>+D17*0.1*0.5</f>
        <v>0.45</v>
      </c>
      <c r="E22" s="74"/>
      <c r="F22" s="55">
        <f t="shared" si="3"/>
        <v>0</v>
      </c>
    </row>
    <row r="23" spans="1:12" s="20" customFormat="1" ht="14.25" customHeight="1">
      <c r="A23" s="189"/>
      <c r="B23" s="277"/>
      <c r="C23" s="278"/>
      <c r="D23" s="279"/>
      <c r="E23" s="193"/>
      <c r="F23" s="198"/>
    </row>
    <row r="24" spans="1:12" s="20" customFormat="1" ht="14.25" customHeight="1">
      <c r="A24" s="189"/>
      <c r="B24" s="190" t="s">
        <v>27</v>
      </c>
      <c r="C24" s="191"/>
      <c r="D24" s="192"/>
      <c r="E24" s="193"/>
      <c r="F24" s="194">
        <f>SUM(F19:F22)</f>
        <v>0</v>
      </c>
    </row>
    <row r="25" spans="1:12" s="20" customFormat="1" ht="14.25" customHeight="1">
      <c r="A25" s="195"/>
      <c r="B25" s="224" t="s">
        <v>28</v>
      </c>
      <c r="C25" s="180"/>
      <c r="D25" s="181"/>
      <c r="E25" s="182"/>
      <c r="F25" s="183">
        <f>+F17+F24</f>
        <v>0</v>
      </c>
    </row>
    <row r="26" spans="1:12" ht="14.25" customHeight="1">
      <c r="A26" s="27"/>
      <c r="B26" s="28"/>
      <c r="C26" s="29"/>
      <c r="D26" s="30"/>
      <c r="E26" s="31"/>
      <c r="F26" s="32"/>
    </row>
    <row r="27" spans="1:12" ht="14.25" customHeight="1">
      <c r="A27" s="310" t="s">
        <v>130</v>
      </c>
      <c r="B27" s="310"/>
      <c r="C27" s="310"/>
      <c r="D27" s="310"/>
      <c r="E27" s="310"/>
      <c r="F27" s="310"/>
    </row>
    <row r="28" spans="1:12" ht="9.75" customHeight="1">
      <c r="A28" s="314"/>
      <c r="B28" s="314"/>
      <c r="C28" s="314"/>
      <c r="D28" s="314"/>
      <c r="E28" s="314"/>
      <c r="F28" s="314"/>
    </row>
    <row r="29" spans="1:12" ht="15" customHeight="1">
      <c r="A29" s="310" t="s">
        <v>125</v>
      </c>
      <c r="B29" s="310"/>
      <c r="C29" s="310"/>
      <c r="D29" s="310"/>
      <c r="E29" s="310"/>
      <c r="F29" s="310"/>
      <c r="H29" s="256"/>
      <c r="I29" s="256"/>
      <c r="J29" s="256"/>
    </row>
    <row r="30" spans="1:12" ht="26.25" customHeight="1">
      <c r="A30" s="257" t="s">
        <v>7</v>
      </c>
      <c r="B30" s="258" t="s">
        <v>8</v>
      </c>
      <c r="C30" s="259" t="s">
        <v>121</v>
      </c>
      <c r="D30" s="260" t="s">
        <v>122</v>
      </c>
      <c r="E30" s="261" t="s">
        <v>123</v>
      </c>
      <c r="F30" s="262" t="s">
        <v>12</v>
      </c>
      <c r="G30" s="20"/>
      <c r="H30" s="256"/>
      <c r="I30" s="256"/>
      <c r="J30" s="256"/>
      <c r="K30" s="20"/>
      <c r="L30" s="20"/>
    </row>
    <row r="31" spans="1:12" ht="24.75" customHeight="1">
      <c r="A31" s="52" t="s">
        <v>67</v>
      </c>
      <c r="B31" s="62" t="s">
        <v>137</v>
      </c>
      <c r="C31" s="53" t="s">
        <v>128</v>
      </c>
      <c r="D31" s="265">
        <f>D7*0.02</f>
        <v>0.18</v>
      </c>
      <c r="E31" s="54"/>
      <c r="F31" s="55">
        <f>+C31*D31*E31</f>
        <v>0</v>
      </c>
      <c r="G31" s="20"/>
      <c r="H31" s="264"/>
      <c r="I31" s="256"/>
      <c r="J31" s="256"/>
      <c r="K31" s="20"/>
      <c r="L31" s="20"/>
    </row>
    <row r="32" spans="1:12" s="2" customFormat="1" ht="15.75" customHeight="1">
      <c r="A32" s="52" t="s">
        <v>127</v>
      </c>
      <c r="B32" s="62" t="s">
        <v>136</v>
      </c>
      <c r="C32" s="18">
        <v>6</v>
      </c>
      <c r="D32" s="265">
        <f>D31</f>
        <v>0.18</v>
      </c>
      <c r="E32" s="54"/>
      <c r="F32" s="55">
        <f>+C32*D32*E32</f>
        <v>0</v>
      </c>
      <c r="H32" s="266"/>
      <c r="I32" s="267"/>
      <c r="J32" s="267"/>
      <c r="K32" s="268"/>
    </row>
    <row r="33" spans="1:12" ht="24" customHeight="1">
      <c r="A33" s="52" t="s">
        <v>67</v>
      </c>
      <c r="B33" s="62" t="s">
        <v>132</v>
      </c>
      <c r="C33" s="53" t="s">
        <v>129</v>
      </c>
      <c r="D33" s="263">
        <f>0.5*D17</f>
        <v>4.5</v>
      </c>
      <c r="E33" s="54"/>
      <c r="F33" s="55">
        <f>+C33*D33*E33</f>
        <v>0</v>
      </c>
      <c r="G33" s="20"/>
      <c r="H33" s="264"/>
      <c r="I33" s="256"/>
      <c r="J33" s="256"/>
      <c r="K33" s="20"/>
      <c r="L33" s="20"/>
    </row>
    <row r="34" spans="1:12" ht="13.5" customHeight="1">
      <c r="A34" s="52" t="s">
        <v>67</v>
      </c>
      <c r="B34" s="62" t="s">
        <v>133</v>
      </c>
      <c r="C34" s="53" t="s">
        <v>134</v>
      </c>
      <c r="D34" s="263">
        <f>+D17</f>
        <v>9</v>
      </c>
      <c r="E34" s="54"/>
      <c r="F34" s="55">
        <f>+C34*D34*E34</f>
        <v>0</v>
      </c>
      <c r="G34" s="20"/>
      <c r="H34" s="264"/>
      <c r="I34" s="256"/>
      <c r="J34" s="256"/>
      <c r="K34" s="20"/>
      <c r="L34" s="20"/>
    </row>
    <row r="35" spans="1:12" ht="14.25" customHeight="1">
      <c r="A35" s="52" t="s">
        <v>67</v>
      </c>
      <c r="B35" s="62" t="s">
        <v>126</v>
      </c>
      <c r="C35" s="18">
        <v>1</v>
      </c>
      <c r="D35" s="263">
        <f>+D33</f>
        <v>4.5</v>
      </c>
      <c r="E35" s="54"/>
      <c r="F35" s="55">
        <f t="shared" ref="F35" si="4">+C35*D35*E35</f>
        <v>0</v>
      </c>
      <c r="G35" s="20"/>
      <c r="H35" s="256"/>
      <c r="I35" s="269"/>
      <c r="J35" s="269"/>
      <c r="K35" s="270"/>
      <c r="L35" s="20"/>
    </row>
    <row r="36" spans="1:12" ht="14.25" customHeight="1">
      <c r="A36" s="271"/>
      <c r="B36" s="272" t="s">
        <v>15</v>
      </c>
      <c r="C36" s="273"/>
      <c r="D36" s="274"/>
      <c r="E36" s="275"/>
      <c r="F36" s="280">
        <f>SUM(F31:F35)</f>
        <v>0</v>
      </c>
      <c r="G36" s="20"/>
      <c r="H36" s="256"/>
      <c r="I36" s="256"/>
      <c r="J36" s="256"/>
      <c r="K36" s="20"/>
      <c r="L36" s="20"/>
    </row>
    <row r="37" spans="1:12" ht="14.25" customHeight="1">
      <c r="A37" s="271"/>
      <c r="B37" s="272" t="s">
        <v>135</v>
      </c>
      <c r="C37" s="273"/>
      <c r="D37" s="274"/>
      <c r="E37" s="275"/>
      <c r="F37" s="276">
        <f>+F36*2</f>
        <v>0</v>
      </c>
      <c r="G37" s="20"/>
      <c r="H37" s="256"/>
      <c r="I37" s="256"/>
      <c r="J37" s="256"/>
      <c r="K37" s="20"/>
      <c r="L37" s="20"/>
    </row>
    <row r="39" spans="1:12" ht="15" customHeight="1">
      <c r="A39" s="310" t="s">
        <v>138</v>
      </c>
      <c r="B39" s="310"/>
      <c r="C39" s="310"/>
      <c r="D39" s="310"/>
      <c r="E39" s="310"/>
      <c r="F39" s="310"/>
      <c r="H39" s="256"/>
      <c r="I39" s="256"/>
      <c r="J39" s="256"/>
    </row>
    <row r="40" spans="1:12" ht="26.25" customHeight="1">
      <c r="A40" s="257" t="s">
        <v>7</v>
      </c>
      <c r="B40" s="258" t="s">
        <v>8</v>
      </c>
      <c r="C40" s="259" t="s">
        <v>121</v>
      </c>
      <c r="D40" s="260" t="s">
        <v>122</v>
      </c>
      <c r="E40" s="261" t="s">
        <v>123</v>
      </c>
      <c r="F40" s="262" t="s">
        <v>12</v>
      </c>
      <c r="G40" s="20"/>
      <c r="H40" s="256"/>
      <c r="I40" s="256"/>
      <c r="J40" s="256"/>
      <c r="K40" s="20"/>
      <c r="L40" s="20"/>
    </row>
    <row r="41" spans="1:12" ht="24.75" customHeight="1">
      <c r="A41" s="52" t="s">
        <v>67</v>
      </c>
      <c r="B41" s="62" t="s">
        <v>137</v>
      </c>
      <c r="C41" s="53" t="s">
        <v>124</v>
      </c>
      <c r="D41" s="265">
        <f>D17*0.02</f>
        <v>0.18</v>
      </c>
      <c r="E41" s="54"/>
      <c r="F41" s="55">
        <f>+C41*D41*E41</f>
        <v>0</v>
      </c>
      <c r="G41" s="20"/>
      <c r="H41" s="264"/>
      <c r="I41" s="256"/>
      <c r="J41" s="256"/>
      <c r="K41" s="20"/>
      <c r="L41" s="20"/>
    </row>
    <row r="42" spans="1:12" s="2" customFormat="1" ht="15.75" customHeight="1">
      <c r="A42" s="52" t="s">
        <v>127</v>
      </c>
      <c r="B42" s="62" t="s">
        <v>136</v>
      </c>
      <c r="C42" s="18">
        <v>4</v>
      </c>
      <c r="D42" s="265">
        <f>D41</f>
        <v>0.18</v>
      </c>
      <c r="E42" s="54"/>
      <c r="F42" s="55">
        <f>+C42*D42*E42</f>
        <v>0</v>
      </c>
      <c r="H42" s="266"/>
      <c r="I42" s="267"/>
      <c r="J42" s="267"/>
      <c r="K42" s="268"/>
    </row>
    <row r="43" spans="1:12" ht="24" customHeight="1">
      <c r="A43" s="52" t="s">
        <v>67</v>
      </c>
      <c r="B43" s="62" t="s">
        <v>132</v>
      </c>
      <c r="C43" s="53" t="s">
        <v>129</v>
      </c>
      <c r="D43" s="263">
        <f>0.5*D17</f>
        <v>4.5</v>
      </c>
      <c r="E43" s="54"/>
      <c r="F43" s="55">
        <f>+C43*D43*E43</f>
        <v>0</v>
      </c>
      <c r="G43" s="20"/>
      <c r="H43" s="264"/>
      <c r="I43" s="256"/>
      <c r="J43" s="256"/>
      <c r="K43" s="20"/>
      <c r="L43" s="20"/>
    </row>
    <row r="44" spans="1:12" ht="13.5" customHeight="1">
      <c r="A44" s="52" t="s">
        <v>67</v>
      </c>
      <c r="B44" s="62" t="s">
        <v>133</v>
      </c>
      <c r="C44" s="53" t="s">
        <v>134</v>
      </c>
      <c r="D44" s="263">
        <f>+D17</f>
        <v>9</v>
      </c>
      <c r="E44" s="54"/>
      <c r="F44" s="55">
        <f>+C44*D44*E44</f>
        <v>0</v>
      </c>
      <c r="G44" s="20"/>
      <c r="H44" s="264"/>
      <c r="I44" s="256"/>
      <c r="J44" s="256"/>
      <c r="K44" s="20"/>
      <c r="L44" s="20"/>
    </row>
    <row r="45" spans="1:12" ht="14.25" customHeight="1">
      <c r="A45" s="52" t="s">
        <v>67</v>
      </c>
      <c r="B45" s="62" t="s">
        <v>126</v>
      </c>
      <c r="C45" s="18">
        <v>1</v>
      </c>
      <c r="D45" s="263">
        <f>+D43</f>
        <v>4.5</v>
      </c>
      <c r="E45" s="54"/>
      <c r="F45" s="55">
        <f t="shared" ref="F45" si="5">+C45*D45*E45</f>
        <v>0</v>
      </c>
      <c r="G45" s="20"/>
      <c r="H45" s="256"/>
      <c r="I45" s="269"/>
      <c r="J45" s="269"/>
      <c r="K45" s="270"/>
      <c r="L45" s="20"/>
    </row>
    <row r="46" spans="1:12" ht="14.25" customHeight="1">
      <c r="A46" s="271"/>
      <c r="B46" s="272" t="s">
        <v>15</v>
      </c>
      <c r="C46" s="273"/>
      <c r="D46" s="274"/>
      <c r="E46" s="275"/>
      <c r="F46" s="280">
        <f>SUM(F41:F45)</f>
        <v>0</v>
      </c>
      <c r="G46" s="20"/>
      <c r="H46" s="256"/>
      <c r="I46" s="256"/>
      <c r="J46" s="256"/>
      <c r="K46" s="20"/>
      <c r="L46" s="20"/>
    </row>
    <row r="47" spans="1:12" ht="14.25" customHeight="1">
      <c r="A47" s="271"/>
      <c r="B47" s="272" t="s">
        <v>135</v>
      </c>
      <c r="C47" s="273"/>
      <c r="D47" s="274"/>
      <c r="E47" s="275"/>
      <c r="F47" s="276">
        <f>+F46*2</f>
        <v>0</v>
      </c>
      <c r="G47" s="20"/>
      <c r="H47" s="256"/>
      <c r="I47" s="256"/>
      <c r="J47" s="256"/>
      <c r="K47" s="20"/>
      <c r="L47" s="20"/>
    </row>
    <row r="49" spans="1:12" ht="15" customHeight="1">
      <c r="A49" s="310" t="s">
        <v>145</v>
      </c>
      <c r="B49" s="310"/>
      <c r="C49" s="310"/>
      <c r="D49" s="310"/>
      <c r="E49" s="310"/>
      <c r="F49" s="310"/>
      <c r="H49" s="256"/>
      <c r="I49" s="256"/>
      <c r="J49" s="256"/>
    </row>
    <row r="50" spans="1:12" ht="26.25" customHeight="1">
      <c r="A50" s="257" t="s">
        <v>7</v>
      </c>
      <c r="B50" s="258" t="s">
        <v>8</v>
      </c>
      <c r="C50" s="259" t="s">
        <v>121</v>
      </c>
      <c r="D50" s="260" t="s">
        <v>122</v>
      </c>
      <c r="E50" s="261" t="s">
        <v>123</v>
      </c>
      <c r="F50" s="262" t="s">
        <v>12</v>
      </c>
      <c r="G50" s="20"/>
      <c r="H50" s="256"/>
      <c r="I50" s="256"/>
      <c r="J50" s="256"/>
      <c r="K50" s="20"/>
      <c r="L50" s="20"/>
    </row>
    <row r="51" spans="1:12" ht="24.75" customHeight="1">
      <c r="A51" s="52" t="s">
        <v>67</v>
      </c>
      <c r="B51" s="62" t="s">
        <v>137</v>
      </c>
      <c r="C51" s="53" t="s">
        <v>124</v>
      </c>
      <c r="D51" s="265">
        <f>D17*0.02</f>
        <v>0.18</v>
      </c>
      <c r="E51" s="54"/>
      <c r="F51" s="55">
        <f>+C51*D51*E51</f>
        <v>0</v>
      </c>
      <c r="G51" s="20"/>
      <c r="H51" s="264"/>
      <c r="I51" s="256"/>
      <c r="J51" s="256"/>
      <c r="K51" s="20"/>
      <c r="L51" s="20"/>
    </row>
    <row r="52" spans="1:12" s="2" customFormat="1" ht="15.75" customHeight="1">
      <c r="A52" s="52" t="s">
        <v>127</v>
      </c>
      <c r="B52" s="62" t="s">
        <v>136</v>
      </c>
      <c r="C52" s="18">
        <v>4</v>
      </c>
      <c r="D52" s="265">
        <f>D51</f>
        <v>0.18</v>
      </c>
      <c r="E52" s="54"/>
      <c r="F52" s="55">
        <f>+C52*D52*E52</f>
        <v>0</v>
      </c>
      <c r="H52" s="266"/>
      <c r="I52" s="267"/>
      <c r="J52" s="267"/>
      <c r="K52" s="268"/>
    </row>
    <row r="53" spans="1:12" ht="24" customHeight="1">
      <c r="A53" s="52" t="s">
        <v>67</v>
      </c>
      <c r="B53" s="62" t="s">
        <v>132</v>
      </c>
      <c r="C53" s="53" t="s">
        <v>129</v>
      </c>
      <c r="D53" s="263">
        <f>0.5*D17</f>
        <v>4.5</v>
      </c>
      <c r="E53" s="54"/>
      <c r="F53" s="55">
        <f>+C53*D53*E53</f>
        <v>0</v>
      </c>
      <c r="G53" s="20"/>
      <c r="H53" s="264"/>
      <c r="I53" s="256"/>
      <c r="J53" s="256"/>
      <c r="K53" s="20"/>
      <c r="L53" s="20"/>
    </row>
    <row r="54" spans="1:12" ht="13.5" customHeight="1">
      <c r="A54" s="52" t="s">
        <v>67</v>
      </c>
      <c r="B54" s="62" t="s">
        <v>133</v>
      </c>
      <c r="C54" s="53" t="s">
        <v>134</v>
      </c>
      <c r="D54" s="263">
        <f>+D17</f>
        <v>9</v>
      </c>
      <c r="E54" s="54"/>
      <c r="F54" s="55">
        <f>+C54*D54*E54</f>
        <v>0</v>
      </c>
      <c r="G54" s="20"/>
      <c r="H54" s="264"/>
      <c r="I54" s="256"/>
      <c r="J54" s="256"/>
      <c r="K54" s="20"/>
      <c r="L54" s="20"/>
    </row>
    <row r="55" spans="1:12" ht="14.25" customHeight="1">
      <c r="A55" s="52" t="s">
        <v>67</v>
      </c>
      <c r="B55" s="62" t="s">
        <v>126</v>
      </c>
      <c r="C55" s="18">
        <v>1</v>
      </c>
      <c r="D55" s="263">
        <f>+D53</f>
        <v>4.5</v>
      </c>
      <c r="E55" s="54"/>
      <c r="F55" s="55">
        <f t="shared" ref="F55" si="6">+C55*D55*E55</f>
        <v>0</v>
      </c>
      <c r="G55" s="20"/>
      <c r="H55" s="256"/>
      <c r="I55" s="269"/>
      <c r="J55" s="269"/>
      <c r="K55" s="270"/>
      <c r="L55" s="20"/>
    </row>
    <row r="56" spans="1:12" ht="14.25" customHeight="1">
      <c r="A56" s="271"/>
      <c r="B56" s="272" t="s">
        <v>15</v>
      </c>
      <c r="C56" s="273"/>
      <c r="D56" s="274"/>
      <c r="E56" s="275"/>
      <c r="F56" s="280">
        <f>SUM(F51:F55)</f>
        <v>0</v>
      </c>
      <c r="G56" s="20"/>
      <c r="H56" s="256"/>
      <c r="I56" s="256"/>
      <c r="J56" s="256"/>
      <c r="K56" s="20"/>
      <c r="L56" s="20"/>
    </row>
    <row r="57" spans="1:12" ht="14.25" customHeight="1">
      <c r="A57" s="271"/>
      <c r="B57" s="272" t="s">
        <v>135</v>
      </c>
      <c r="C57" s="273"/>
      <c r="D57" s="274"/>
      <c r="E57" s="275"/>
      <c r="F57" s="276">
        <f>+F56*2</f>
        <v>0</v>
      </c>
      <c r="G57" s="20"/>
      <c r="H57" s="256"/>
      <c r="I57" s="256"/>
      <c r="J57" s="256"/>
      <c r="K57" s="20"/>
      <c r="L57" s="20"/>
    </row>
  </sheetData>
  <mergeCells count="8">
    <mergeCell ref="A39:F39"/>
    <mergeCell ref="A49:F49"/>
    <mergeCell ref="A1:F1"/>
    <mergeCell ref="A2:F2"/>
    <mergeCell ref="A13:F13"/>
    <mergeCell ref="A29:F29"/>
    <mergeCell ref="A27:F27"/>
    <mergeCell ref="A28:F28"/>
  </mergeCells>
  <pageMargins left="0.78740157480314965" right="0.59055118110236227" top="0.9055118110236221" bottom="0.78740157480314965" header="0.43307086614173229" footer="0.43307086614173229"/>
  <pageSetup paperSize="9" orientation="portrait" r:id="rId1"/>
  <headerFooter alignWithMargins="0">
    <oddFooter>&amp;R&amp;"-,Kurzíva"&amp;8&amp;P</oddFooter>
  </headerFooter>
  <rowBreaks count="1" manualBreakCount="1">
    <brk id="26" max="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F14"/>
  <sheetViews>
    <sheetView showGridLines="0" view="pageBreakPreview" zoomScale="130" zoomScaleNormal="100" zoomScaleSheetLayoutView="130" workbookViewId="0">
      <selection activeCell="F15" sqref="F15"/>
    </sheetView>
  </sheetViews>
  <sheetFormatPr defaultRowHeight="12.75"/>
  <cols>
    <col min="1" max="1" width="7.85546875" style="33" customWidth="1"/>
    <col min="2" max="2" width="50.5703125" style="34" customWidth="1"/>
    <col min="3" max="3" width="4.7109375" style="35" customWidth="1"/>
    <col min="4" max="4" width="6" style="33" customWidth="1"/>
    <col min="5" max="5" width="6.140625" style="36" customWidth="1"/>
    <col min="6" max="6" width="9.140625" style="36"/>
    <col min="7" max="16384" width="9.140625" style="19"/>
  </cols>
  <sheetData>
    <row r="1" spans="1:6" ht="21" customHeight="1">
      <c r="A1" s="315"/>
      <c r="B1" s="315"/>
      <c r="C1" s="315"/>
      <c r="D1" s="315"/>
      <c r="E1" s="315"/>
      <c r="F1" s="315"/>
    </row>
    <row r="2" spans="1:6" ht="9" customHeight="1"/>
    <row r="3" spans="1:6" s="2" customFormat="1" ht="21.75" customHeight="1">
      <c r="A3" s="316" t="s">
        <v>39</v>
      </c>
      <c r="B3" s="316"/>
      <c r="C3" s="316"/>
      <c r="D3" s="316"/>
      <c r="E3" s="316"/>
      <c r="F3" s="316"/>
    </row>
    <row r="4" spans="1:6" s="2" customFormat="1">
      <c r="A4" s="304" t="s">
        <v>6</v>
      </c>
      <c r="B4" s="305"/>
      <c r="C4" s="305"/>
      <c r="D4" s="305"/>
      <c r="E4" s="305"/>
      <c r="F4" s="306"/>
    </row>
    <row r="5" spans="1:6" s="2" customFormat="1" ht="23.25" thickBot="1">
      <c r="A5" s="107" t="s">
        <v>7</v>
      </c>
      <c r="B5" s="108" t="s">
        <v>8</v>
      </c>
      <c r="C5" s="109" t="s">
        <v>9</v>
      </c>
      <c r="D5" s="110" t="s">
        <v>10</v>
      </c>
      <c r="E5" s="111" t="s">
        <v>11</v>
      </c>
      <c r="F5" s="112" t="s">
        <v>12</v>
      </c>
    </row>
    <row r="6" spans="1:6" s="2" customFormat="1" ht="39" thickTop="1">
      <c r="A6" s="88" t="s">
        <v>20</v>
      </c>
      <c r="B6" s="89" t="s">
        <v>73</v>
      </c>
      <c r="C6" s="90" t="s">
        <v>13</v>
      </c>
      <c r="D6" s="90">
        <v>108</v>
      </c>
      <c r="E6" s="8"/>
      <c r="F6" s="91">
        <f>+D6*E6</f>
        <v>0</v>
      </c>
    </row>
    <row r="7" spans="1:6" s="2" customFormat="1" ht="29.25" customHeight="1">
      <c r="A7" s="199" t="s">
        <v>67</v>
      </c>
      <c r="B7" s="205" t="s">
        <v>75</v>
      </c>
      <c r="C7" s="206" t="s">
        <v>13</v>
      </c>
      <c r="D7" s="207">
        <f>+D6</f>
        <v>108</v>
      </c>
      <c r="E7" s="208"/>
      <c r="F7" s="209">
        <f>+D7*E7</f>
        <v>0</v>
      </c>
    </row>
    <row r="8" spans="1:6" s="2" customFormat="1" ht="13.5">
      <c r="A8" s="210"/>
      <c r="B8" s="211" t="s">
        <v>15</v>
      </c>
      <c r="C8" s="212"/>
      <c r="D8" s="213"/>
      <c r="E8" s="214"/>
      <c r="F8" s="215">
        <f>SUM(F6:F7)</f>
        <v>0</v>
      </c>
    </row>
    <row r="9" spans="1:6" s="2" customFormat="1" ht="13.5">
      <c r="A9" s="5"/>
      <c r="B9" s="11"/>
      <c r="C9" s="13"/>
      <c r="D9" s="6"/>
      <c r="E9" s="17"/>
      <c r="F9" s="7"/>
    </row>
    <row r="10" spans="1:6" s="2" customFormat="1">
      <c r="A10" s="304" t="s">
        <v>38</v>
      </c>
      <c r="B10" s="305"/>
      <c r="C10" s="305"/>
      <c r="D10" s="305"/>
      <c r="E10" s="305"/>
      <c r="F10" s="306"/>
    </row>
    <row r="11" spans="1:6" s="2" customFormat="1" ht="23.25" thickBot="1">
      <c r="A11" s="107" t="s">
        <v>7</v>
      </c>
      <c r="B11" s="108" t="s">
        <v>8</v>
      </c>
      <c r="C11" s="109" t="s">
        <v>9</v>
      </c>
      <c r="D11" s="110" t="s">
        <v>10</v>
      </c>
      <c r="E11" s="111" t="s">
        <v>16</v>
      </c>
      <c r="F11" s="112" t="s">
        <v>12</v>
      </c>
    </row>
    <row r="12" spans="1:6" s="2" customFormat="1" ht="13.5" thickTop="1">
      <c r="A12" s="88">
        <v>1</v>
      </c>
      <c r="B12" s="92" t="s">
        <v>72</v>
      </c>
      <c r="C12" s="93" t="s">
        <v>17</v>
      </c>
      <c r="D12" s="204">
        <f>+D7*0.02</f>
        <v>2.16</v>
      </c>
      <c r="E12" s="94"/>
      <c r="F12" s="95">
        <f>+D12*E12</f>
        <v>0</v>
      </c>
    </row>
    <row r="13" spans="1:6" s="2" customFormat="1">
      <c r="A13" s="199">
        <v>2</v>
      </c>
      <c r="B13" s="200" t="s">
        <v>74</v>
      </c>
      <c r="C13" s="201" t="s">
        <v>17</v>
      </c>
      <c r="D13" s="216">
        <f>+D7*0.05</f>
        <v>5.4</v>
      </c>
      <c r="E13" s="202"/>
      <c r="F13" s="203">
        <f>+D13*E13</f>
        <v>0</v>
      </c>
    </row>
    <row r="14" spans="1:6" s="2" customFormat="1" ht="13.5">
      <c r="A14" s="210"/>
      <c r="B14" s="211" t="s">
        <v>15</v>
      </c>
      <c r="C14" s="212"/>
      <c r="D14" s="213"/>
      <c r="E14" s="217"/>
      <c r="F14" s="215">
        <f>SUM(F12:F13)</f>
        <v>0</v>
      </c>
    </row>
  </sheetData>
  <mergeCells count="4">
    <mergeCell ref="A1:F1"/>
    <mergeCell ref="A3:F3"/>
    <mergeCell ref="A4:F4"/>
    <mergeCell ref="A10:F10"/>
  </mergeCells>
  <pageMargins left="0.78740157480314965" right="0.59055118110236227" top="0.9055118110236221" bottom="0.78740157480314965" header="0.43307086614173229" footer="0.43307086614173229"/>
  <pageSetup paperSize="9" orientation="portrait" r:id="rId1"/>
  <headerFooter alignWithMargins="0">
    <oddFooter>&amp;R&amp;"-,Kurzíva"&amp;8&amp;P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REKAPITULACE</vt:lpstr>
      <vt:lpstr>KÁCENÍ</vt:lpstr>
      <vt:lpstr>OŠETŘENÍ</vt:lpstr>
      <vt:lpstr>VÝSADBA A ÚDRŽBA KEŘŮ</vt:lpstr>
      <vt:lpstr>TRÁVNÍK</vt:lpstr>
      <vt:lpstr>OŠETŘENÍ!Názvy_tisku</vt:lpstr>
      <vt:lpstr>KÁCENÍ!Oblast_tisku</vt:lpstr>
      <vt:lpstr>REKAPITULACE!Oblast_tisku</vt:lpstr>
      <vt:lpstr>TRÁVNÍK!Oblast_tisku</vt:lpstr>
      <vt:lpstr>'VÝSADBA A ÚDRŽBA KEŘŮ'!Oblast_tisku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Jarmila Hrůzová</dc:creator>
  <cp:lastModifiedBy>luthi1</cp:lastModifiedBy>
  <cp:lastPrinted>2017-04-27T05:18:04Z</cp:lastPrinted>
  <dcterms:created xsi:type="dcterms:W3CDTF">2011-02-19T07:30:26Z</dcterms:created>
  <dcterms:modified xsi:type="dcterms:W3CDTF">2017-04-27T06:15:47Z</dcterms:modified>
</cp:coreProperties>
</file>